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ttps://eygermany-my.sharepoint.com/personal/romy_helmich_de_ey_com/Documents/Documents/Bayreuth/öDA DV 2027/Arbeitsergebnisse/"/>
    </mc:Choice>
  </mc:AlternateContent>
  <xr:revisionPtr revIDLastSave="0" documentId="8_{C976B798-2AC8-4307-9F2D-07D6B44069FF}" xr6:coauthVersionLast="47" xr6:coauthVersionMax="47" xr10:uidLastSave="{00000000-0000-0000-0000-000000000000}"/>
  <bookViews>
    <workbookView xWindow="-27150" yWindow="3555" windowWidth="21600" windowHeight="11175" activeTab="1" xr2:uid="{13805762-69F3-4097-9602-D806762F5B37}"/>
  </bookViews>
  <sheets>
    <sheet name="Seite 1" sheetId="4" r:id="rId1"/>
    <sheet name="Seite 2-Planfortschreibung" sheetId="14" r:id="rId2"/>
  </sheets>
  <definedNames>
    <definedName name="ConnectionInfo">#REF!</definedName>
    <definedName name="_xlnm.Print_Titles" localSheetId="1">'Seite 2-Planfortschreibung'!$6:$9</definedName>
    <definedName name="ObjectInfo">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7" i="14" l="1"/>
  <c r="K63" i="14"/>
  <c r="X46" i="4"/>
  <c r="X45" i="4"/>
  <c r="X41" i="4"/>
  <c r="X40" i="4"/>
  <c r="X38" i="4" l="1"/>
  <c r="X37" i="4"/>
  <c r="X36" i="4"/>
  <c r="X35" i="4"/>
  <c r="AV35" i="4" s="1"/>
  <c r="X33" i="4"/>
  <c r="X32" i="4"/>
  <c r="X31" i="4"/>
  <c r="AV31" i="4" s="1"/>
  <c r="X30" i="4"/>
  <c r="X29" i="4"/>
  <c r="X28" i="4" s="1"/>
  <c r="AV28" i="4" s="1"/>
  <c r="X27" i="4"/>
  <c r="AV27" i="4" s="1"/>
  <c r="X26" i="4"/>
  <c r="AV26" i="4" s="1"/>
  <c r="X25" i="4"/>
  <c r="X23" i="4"/>
  <c r="X21" i="4"/>
  <c r="AV21" i="4" s="1"/>
  <c r="X20" i="4"/>
  <c r="X19" i="4"/>
  <c r="AV19" i="4" s="1"/>
  <c r="X18" i="4"/>
  <c r="X17" i="4"/>
  <c r="X15" i="4"/>
  <c r="AV15" i="4" s="1"/>
  <c r="X14" i="4"/>
  <c r="X7" i="4"/>
  <c r="AV46" i="4"/>
  <c r="AV45" i="4"/>
  <c r="AV41" i="4"/>
  <c r="AV40" i="4"/>
  <c r="AV38" i="4"/>
  <c r="AV37" i="4"/>
  <c r="AV36" i="4"/>
  <c r="AV33" i="4"/>
  <c r="AV32" i="4"/>
  <c r="AV30" i="4"/>
  <c r="AV29" i="4"/>
  <c r="AV25" i="4"/>
  <c r="AV24" i="4"/>
  <c r="AV23" i="4"/>
  <c r="AV20" i="4"/>
  <c r="AV18" i="4"/>
  <c r="AV17" i="4"/>
  <c r="AV14" i="4"/>
  <c r="AV13" i="4"/>
  <c r="AV12" i="4"/>
  <c r="AV11" i="4"/>
  <c r="AV10" i="4"/>
  <c r="AV9" i="4"/>
  <c r="AV8" i="4"/>
  <c r="AV7" i="4"/>
  <c r="AS47" i="4"/>
  <c r="X47" i="4"/>
  <c r="AS45" i="4"/>
  <c r="AP40" i="4"/>
  <c r="AG40" i="4"/>
  <c r="AP38" i="4"/>
  <c r="AG38" i="4"/>
  <c r="AP37" i="4"/>
  <c r="AG37" i="4"/>
  <c r="AP36" i="4"/>
  <c r="AG36" i="4"/>
  <c r="AP35" i="4"/>
  <c r="AG35" i="4"/>
  <c r="AD34" i="4"/>
  <c r="AA34" i="4"/>
  <c r="AP33" i="4"/>
  <c r="AG33" i="4"/>
  <c r="AP32" i="4"/>
  <c r="AG32" i="4"/>
  <c r="AP31" i="4"/>
  <c r="AG31" i="4"/>
  <c r="AP30" i="4"/>
  <c r="AG30" i="4"/>
  <c r="AG28" i="4" s="1"/>
  <c r="AP29" i="4"/>
  <c r="AG29" i="4"/>
  <c r="AW28" i="4"/>
  <c r="AS28" i="4"/>
  <c r="AS34" i="4" s="1"/>
  <c r="AP28" i="4"/>
  <c r="AM28" i="4"/>
  <c r="AM34" i="4" s="1"/>
  <c r="AJ28" i="4"/>
  <c r="AJ34" i="4" s="1"/>
  <c r="AD28" i="4"/>
  <c r="AA28" i="4"/>
  <c r="AP27" i="4"/>
  <c r="AG27" i="4"/>
  <c r="AP26" i="4"/>
  <c r="AG26" i="4"/>
  <c r="AP25" i="4"/>
  <c r="AP34" i="4" s="1"/>
  <c r="AG25" i="4"/>
  <c r="AP23" i="4"/>
  <c r="AG23" i="4"/>
  <c r="AG34" i="4" s="1"/>
  <c r="AS22" i="4"/>
  <c r="AS39" i="4" s="1"/>
  <c r="AS42" i="4" s="1"/>
  <c r="AA22" i="4"/>
  <c r="AA39" i="4" s="1"/>
  <c r="AA42" i="4" s="1"/>
  <c r="AP21" i="4"/>
  <c r="AG21" i="4"/>
  <c r="AP20" i="4"/>
  <c r="AG20" i="4"/>
  <c r="AP19" i="4"/>
  <c r="AG19" i="4"/>
  <c r="AP18" i="4"/>
  <c r="AG18" i="4"/>
  <c r="AP17" i="4"/>
  <c r="AG17" i="4"/>
  <c r="AG16" i="4" s="1"/>
  <c r="AS16" i="4"/>
  <c r="AP16" i="4"/>
  <c r="AM16" i="4"/>
  <c r="AM22" i="4" s="1"/>
  <c r="AM39" i="4" s="1"/>
  <c r="AM42" i="4" s="1"/>
  <c r="AJ16" i="4"/>
  <c r="AJ22" i="4" s="1"/>
  <c r="AJ39" i="4" s="1"/>
  <c r="AJ42" i="4" s="1"/>
  <c r="AD16" i="4"/>
  <c r="AD22" i="4" s="1"/>
  <c r="AD39" i="4" s="1"/>
  <c r="AD42" i="4" s="1"/>
  <c r="AA16" i="4"/>
  <c r="AP15" i="4"/>
  <c r="AG15" i="4"/>
  <c r="AP14" i="4"/>
  <c r="AG14" i="4"/>
  <c r="AP7" i="4"/>
  <c r="AP22" i="4" s="1"/>
  <c r="AP39" i="4" s="1"/>
  <c r="AG7" i="4"/>
  <c r="AG22" i="4" s="1"/>
  <c r="U47" i="4"/>
  <c r="O47" i="4"/>
  <c r="U45" i="4"/>
  <c r="R45" i="4"/>
  <c r="R47" i="4" s="1"/>
  <c r="O45" i="4"/>
  <c r="P39" i="4"/>
  <c r="U28" i="4"/>
  <c r="U34" i="4" s="1"/>
  <c r="R28" i="4"/>
  <c r="R34" i="4" s="1"/>
  <c r="O28" i="4"/>
  <c r="O34" i="4" s="1"/>
  <c r="R22" i="4"/>
  <c r="U16" i="4"/>
  <c r="U22" i="4" s="1"/>
  <c r="R16" i="4"/>
  <c r="O16" i="4"/>
  <c r="O22" i="4" s="1"/>
  <c r="O39" i="4" s="1"/>
  <c r="O42" i="4" s="1"/>
  <c r="F45" i="4"/>
  <c r="I45" i="4"/>
  <c r="X34" i="4" l="1"/>
  <c r="AV47" i="4"/>
  <c r="AP42" i="4"/>
  <c r="AP41" i="4"/>
  <c r="AG39" i="4"/>
  <c r="AV34" i="4"/>
  <c r="U39" i="4"/>
  <c r="U42" i="4" s="1"/>
  <c r="X16" i="4"/>
  <c r="AV16" i="4" s="1"/>
  <c r="AV22" i="4" s="1"/>
  <c r="R39" i="4"/>
  <c r="R42" i="4" s="1"/>
  <c r="O38" i="14"/>
  <c r="X22" i="4" l="1"/>
  <c r="X39" i="4" s="1"/>
  <c r="X42" i="4" s="1"/>
  <c r="AV39" i="4"/>
  <c r="AV42" i="4" s="1"/>
  <c r="AG41" i="4"/>
  <c r="AG42" i="4" s="1"/>
  <c r="O18" i="14"/>
  <c r="L18" i="14"/>
  <c r="Q59" i="14" l="1"/>
  <c r="M59" i="14"/>
  <c r="M57" i="14"/>
  <c r="L51" i="14"/>
  <c r="P49" i="14"/>
  <c r="O49" i="14"/>
  <c r="L49" i="14"/>
  <c r="K49" i="14"/>
  <c r="P46" i="14"/>
  <c r="P38" i="14"/>
  <c r="L38" i="14"/>
  <c r="K38" i="14"/>
  <c r="Q37" i="14"/>
  <c r="L37" i="14"/>
  <c r="M37" i="14" s="1"/>
  <c r="M34" i="14"/>
  <c r="Q33" i="14"/>
  <c r="M33" i="14"/>
  <c r="O51" i="14"/>
  <c r="K51" i="14"/>
  <c r="P26" i="14"/>
  <c r="O26" i="14"/>
  <c r="L26" i="14"/>
  <c r="K26" i="14"/>
  <c r="P18" i="14"/>
  <c r="P10" i="14" s="1"/>
  <c r="K18" i="14"/>
  <c r="O10" i="14"/>
  <c r="O50" i="14" s="1"/>
  <c r="O61" i="14" s="1"/>
  <c r="L10" i="14"/>
  <c r="L47" i="14" s="1"/>
  <c r="L50" i="14" s="1"/>
  <c r="L61" i="14" s="1"/>
  <c r="K10" i="14"/>
  <c r="K47" i="14" s="1"/>
  <c r="K50" i="14" s="1"/>
  <c r="K61" i="14" s="1"/>
  <c r="P50" i="14" l="1"/>
  <c r="M12" i="14"/>
  <c r="Q12" i="14"/>
  <c r="M13" i="14"/>
  <c r="Q13" i="14"/>
  <c r="M14" i="14"/>
  <c r="Q14" i="14"/>
  <c r="M16" i="14"/>
  <c r="Q16" i="14"/>
  <c r="M17" i="14"/>
  <c r="Q17" i="14"/>
  <c r="M19" i="14"/>
  <c r="Q19" i="14"/>
  <c r="M20" i="14"/>
  <c r="Q20" i="14"/>
  <c r="M21" i="14"/>
  <c r="Q21" i="14"/>
  <c r="M22" i="14"/>
  <c r="Q22" i="14"/>
  <c r="M23" i="14"/>
  <c r="Q23" i="14"/>
  <c r="M24" i="14"/>
  <c r="Q24" i="14"/>
  <c r="M25" i="14"/>
  <c r="Q25" i="14"/>
  <c r="M27" i="14"/>
  <c r="Q27" i="14"/>
  <c r="M28" i="14"/>
  <c r="Q28" i="14"/>
  <c r="M29" i="14"/>
  <c r="Q53" i="14"/>
  <c r="Q29" i="14"/>
  <c r="M30" i="14"/>
  <c r="Q54" i="14"/>
  <c r="Q30" i="14"/>
  <c r="M31" i="14"/>
  <c r="Q55" i="14"/>
  <c r="Q31" i="14"/>
  <c r="M32" i="14"/>
  <c r="Q56" i="14"/>
  <c r="Q32" i="14"/>
  <c r="Q57" i="14"/>
  <c r="Q34" i="14"/>
  <c r="M35" i="14"/>
  <c r="Q35" i="14"/>
  <c r="M36" i="14"/>
  <c r="Q36" i="14"/>
  <c r="Q58" i="14"/>
  <c r="M38" i="14"/>
  <c r="M39" i="14"/>
  <c r="Q39" i="14"/>
  <c r="M40" i="14"/>
  <c r="Q40" i="14"/>
  <c r="M41" i="14"/>
  <c r="Q41" i="14"/>
  <c r="M42" i="14"/>
  <c r="Q42" i="14"/>
  <c r="M43" i="14"/>
  <c r="Q43" i="14"/>
  <c r="M44" i="14"/>
  <c r="Q44" i="14"/>
  <c r="M45" i="14"/>
  <c r="Q45" i="14"/>
  <c r="M49" i="14"/>
  <c r="Q49" i="14"/>
  <c r="M52" i="14"/>
  <c r="M53" i="14"/>
  <c r="M54" i="14"/>
  <c r="M55" i="14"/>
  <c r="M56" i="14"/>
  <c r="M58" i="14"/>
  <c r="M51" i="14" l="1"/>
  <c r="Q38" i="14"/>
  <c r="Q52" i="14"/>
  <c r="P51" i="14"/>
  <c r="Q26" i="14"/>
  <c r="M26" i="14"/>
  <c r="Q18" i="14"/>
  <c r="M18" i="14"/>
  <c r="Q10" i="14"/>
  <c r="Q47" i="14" s="1"/>
  <c r="M10" i="14"/>
  <c r="M47" i="14" s="1"/>
  <c r="M50" i="14" s="1"/>
  <c r="M61" i="14" s="1"/>
  <c r="Q50" i="14" l="1"/>
  <c r="Q51" i="14"/>
  <c r="Q61" i="14" s="1"/>
  <c r="P61" i="14"/>
  <c r="F16" i="4" l="1"/>
  <c r="L45" i="4" l="1"/>
  <c r="L47" i="4" s="1"/>
  <c r="I47" i="4"/>
  <c r="F47" i="4"/>
  <c r="I16" i="4" l="1"/>
  <c r="I22" i="4" s="1"/>
  <c r="F28" i="4" l="1"/>
  <c r="F34" i="4" s="1"/>
  <c r="F22" i="4" l="1"/>
  <c r="F39" i="4" s="1"/>
  <c r="F42" i="4" s="1"/>
  <c r="L28" i="4"/>
  <c r="L34" i="4" s="1"/>
  <c r="I28" i="4"/>
  <c r="I34" i="4" s="1"/>
  <c r="L16" i="4"/>
  <c r="L22" i="4" s="1"/>
  <c r="L39" i="4" l="1"/>
  <c r="L42" i="4" s="1"/>
  <c r="I39" i="4"/>
  <c r="I42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Eichmüller Annika</author>
  </authors>
  <commentList>
    <comment ref="L58" authorId="0" shapeId="0" xr:uid="{F7B15019-497F-4C07-A12F-2F439B3C9D5E}">
      <text>
        <r>
          <rPr>
            <b/>
            <sz val="9"/>
            <color indexed="81"/>
            <rFont val="Segoe UI"/>
            <family val="2"/>
          </rPr>
          <t>Eichmüller Annika:</t>
        </r>
        <r>
          <rPr>
            <sz val="9"/>
            <color indexed="81"/>
            <rFont val="Segoe UI"/>
            <family val="2"/>
          </rPr>
          <t xml:space="preserve">
Rundungsausgleich</t>
        </r>
      </text>
    </comment>
  </commentList>
</comments>
</file>

<file path=xl/sharedStrings.xml><?xml version="1.0" encoding="utf-8"?>
<sst xmlns="http://schemas.openxmlformats.org/spreadsheetml/2006/main" count="574" uniqueCount="130">
  <si>
    <t>Plan</t>
  </si>
  <si>
    <t>Ist</t>
  </si>
  <si>
    <t>1.</t>
  </si>
  <si>
    <t>2.</t>
  </si>
  <si>
    <t>Andere aktivierte Eigenleistungen</t>
  </si>
  <si>
    <t>3.</t>
  </si>
  <si>
    <t>a)</t>
  </si>
  <si>
    <t>Sonstige betriebliche Erträge</t>
  </si>
  <si>
    <t>b)</t>
  </si>
  <si>
    <t xml:space="preserve">Erträge aus internen Lieferungen u. Verrechnungen </t>
  </si>
  <si>
    <t xml:space="preserve">Lieferungen an andere BZW </t>
  </si>
  <si>
    <t>(</t>
  </si>
  <si>
    <t>)</t>
  </si>
  <si>
    <t>Werkselbstverbrauch</t>
  </si>
  <si>
    <t>Leistungsausgleich</t>
  </si>
  <si>
    <t>4.</t>
  </si>
  <si>
    <t>Summe Umsatzerlöse und sonstige betriebliche Erträge</t>
  </si>
  <si>
    <t>Materialaufwand</t>
  </si>
  <si>
    <t>5.</t>
  </si>
  <si>
    <t>Personalaufwand</t>
  </si>
  <si>
    <t>6.</t>
  </si>
  <si>
    <t>7.</t>
  </si>
  <si>
    <t xml:space="preserve">Sonstige betriebliche Aufwendungen </t>
  </si>
  <si>
    <t>Aufwendungen aus internen Lieferungen u. Verrechnungen</t>
  </si>
  <si>
    <t>Bezüge von anderen BZW</t>
  </si>
  <si>
    <t>Summe betriebliche Aufwendungen</t>
  </si>
  <si>
    <t>8.</t>
  </si>
  <si>
    <t>Erträge aus anderen Wertpapieren und Ausleihungen
des Finanzanlagevermögens</t>
  </si>
  <si>
    <t>9.</t>
  </si>
  <si>
    <t>Sonstige Zinsen und ähnliche Erträge</t>
  </si>
  <si>
    <t>10.</t>
  </si>
  <si>
    <t>Zinsen und ähnliche Aufwendungen</t>
  </si>
  <si>
    <t>11.</t>
  </si>
  <si>
    <t>12.</t>
  </si>
  <si>
    <t>Steuern vom Einkommen und vom Ertrag</t>
  </si>
  <si>
    <t>13.</t>
  </si>
  <si>
    <t>Sonstige Steuern</t>
  </si>
  <si>
    <t>14.</t>
  </si>
  <si>
    <t>Erträge aus Verlustübernahme</t>
  </si>
  <si>
    <t>15.</t>
  </si>
  <si>
    <t>Jahresüberschuss / Jahresfehlbetrag</t>
  </si>
  <si>
    <t>Stadtbad</t>
  </si>
  <si>
    <t>Freibäder</t>
  </si>
  <si>
    <t>Lohengrin Therme</t>
  </si>
  <si>
    <t>Bäder Gesamt</t>
  </si>
  <si>
    <t>Abweichung</t>
  </si>
  <si>
    <t>Aufwendungen / Erlöse</t>
  </si>
  <si>
    <t>Gesamt</t>
  </si>
  <si>
    <t>Gemeinsam</t>
  </si>
  <si>
    <t>Parkbetriebe</t>
  </si>
  <si>
    <t>Verkehrsbetrieb</t>
  </si>
  <si>
    <t>Ergebnis nach Steuern</t>
  </si>
  <si>
    <t>Nebengeschäft</t>
  </si>
  <si>
    <t xml:space="preserve"> €</t>
  </si>
  <si>
    <t>Umlagenverrechnung Ertrag (Abgabe)</t>
  </si>
  <si>
    <t>Umlagenverrechnung Aufwand (Abgabe)</t>
  </si>
  <si>
    <t>Umlagenverrechnung Ertrag (Zurechnung)</t>
  </si>
  <si>
    <t>Umlagenverrechnung Aufwand (Zurechnung)</t>
  </si>
  <si>
    <t>€</t>
  </si>
  <si>
    <t>Nachrichtlich:</t>
  </si>
  <si>
    <t>Pachtverzicht Lohengrin Therme</t>
  </si>
  <si>
    <t>Ergebnis Nettokosten nach Ausgleichsbeschluss</t>
  </si>
  <si>
    <t>Entfällt für Trennungsrechnung 2022, da kein Pacht-verzicht</t>
  </si>
  <si>
    <t>(davon Anmietkosten)</t>
  </si>
  <si>
    <t xml:space="preserve">Trennungsrechnung für die Bereiche Verkehrsbetrieb, Parkraumbewirtschaftung und Bäder der Stadtwerke Bayreuth Verkehr und Bäder GmbH </t>
  </si>
  <si>
    <t>für Nachweise öffentlicher Dienstleistungsauftrag Verkehr sowie Betrauungsregelung Parkraumbewirtschaftung und Bäderbetrieb</t>
  </si>
  <si>
    <t xml:space="preserve">davon </t>
  </si>
  <si>
    <t>Ausgleichszahlungen § 45a PBefG/Art. 24 BayÖPNVG</t>
  </si>
  <si>
    <t>Ausgleichszahlungen § 231 SGB IX</t>
  </si>
  <si>
    <t>Augsleichszahlung Landkreis f. Schüler-beförderung</t>
  </si>
  <si>
    <t>Augsleichsz. Schülerbeförderung Landkreis</t>
  </si>
  <si>
    <t>Ausgleichszahlungen Art. 24 BayÖPNVG</t>
  </si>
  <si>
    <t xml:space="preserve">ÖPNV-Zuweisungen </t>
  </si>
  <si>
    <t>ZVGN-Zuschüsse inkl. Innov.p. u. 365 €-Ticket</t>
  </si>
  <si>
    <t>Billigkeitsleistungen Deutschlandticket</t>
  </si>
  <si>
    <t>Erläuterung der Prognoseabweichungen im letzten abgeschlossenen Wirtschaftsjahr bzw. deren Auswirkung auf die Ausgleichsprognose des folgenden Jahres</t>
  </si>
  <si>
    <t>Ist (ex post Berechnung)</t>
  </si>
  <si>
    <t>Abweichung Plan / Ist</t>
  </si>
  <si>
    <t xml:space="preserve">Ist </t>
  </si>
  <si>
    <t>Begründung Prognoseabweichung</t>
  </si>
  <si>
    <t>Plan nach-richtlich</t>
  </si>
  <si>
    <t>T€</t>
  </si>
  <si>
    <t>Berücksichtigungsfähiger  Aufwand</t>
  </si>
  <si>
    <t xml:space="preserve">Anmietkosten </t>
  </si>
  <si>
    <t xml:space="preserve">Abschreibungen  auf immat. Vermögensgegenstände </t>
  </si>
  <si>
    <t>des Anlagevermögens und Sachanlagen 1)</t>
  </si>
  <si>
    <t>-</t>
  </si>
  <si>
    <t>Berücksichtigungsfähiger Ertrag für ÖPNV-Leistungen:</t>
  </si>
  <si>
    <r>
      <t xml:space="preserve">Umsatzerlöse - inkl. öffentlicher Zuschüsse: </t>
    </r>
    <r>
      <rPr>
        <vertAlign val="superscript"/>
        <sz val="10"/>
        <color theme="1"/>
        <rFont val="Arial"/>
        <family val="2"/>
      </rPr>
      <t>2</t>
    </r>
    <r>
      <rPr>
        <sz val="10"/>
        <rFont val="Arial"/>
        <family val="2"/>
      </rPr>
      <t>)</t>
    </r>
  </si>
  <si>
    <t>ZVGN-Zusch. inkl. Innovationsp. u. 365 €-Tick.</t>
  </si>
  <si>
    <t xml:space="preserve">Fördermittel Verstärkerfahrten Schülerverkehr </t>
  </si>
  <si>
    <t xml:space="preserve">Billigkeitsleistungen Deutschlandticket </t>
  </si>
  <si>
    <r>
      <t xml:space="preserve">Sonstige betriebliche Erträge inkl. öffentl. Zusch. </t>
    </r>
    <r>
      <rPr>
        <vertAlign val="superscript"/>
        <sz val="10"/>
        <color theme="1"/>
        <rFont val="Arial"/>
        <family val="2"/>
      </rPr>
      <t>2</t>
    </r>
    <r>
      <rPr>
        <sz val="10"/>
        <rFont val="Arial"/>
        <family val="2"/>
      </rPr>
      <t>)</t>
    </r>
  </si>
  <si>
    <t>Treibstoffkostenhilfe</t>
  </si>
  <si>
    <t xml:space="preserve">Erträge aus anderen Wertpapieren und Ausleihungen </t>
  </si>
  <si>
    <t>Externe Effekte (nur soweit nachweisbar)</t>
  </si>
  <si>
    <t>=</t>
  </si>
  <si>
    <t>Defizit</t>
  </si>
  <si>
    <t xml:space="preserve">Ergebnis aus vorstehenden Effekten </t>
  </si>
  <si>
    <t>+</t>
  </si>
  <si>
    <t>Zulässiger Gewinnaufschlag:</t>
  </si>
  <si>
    <t>aus BNEK ÖPNV</t>
  </si>
  <si>
    <t>5.1</t>
  </si>
  <si>
    <t>Zulässiger Ausgleich</t>
  </si>
  <si>
    <t xml:space="preserve">Zuzüglich sonstiger öffentlicher Zuschüsse entsprechend Zeile 2 </t>
  </si>
  <si>
    <t xml:space="preserve">Ergebnis aus nachstehenden Effekten </t>
  </si>
  <si>
    <t>6.1</t>
  </si>
  <si>
    <t>6.2</t>
  </si>
  <si>
    <t>6.3</t>
  </si>
  <si>
    <t>Ausgleichszahlung Landkreis f. Schülerbeförderung</t>
  </si>
  <si>
    <t>6.4</t>
  </si>
  <si>
    <t>6.5</t>
  </si>
  <si>
    <t>6.6</t>
  </si>
  <si>
    <t xml:space="preserve">Ausgleichszahlungen Deutschland-Ticket </t>
  </si>
  <si>
    <t>6.7</t>
  </si>
  <si>
    <t>Ausgleichszahlungen ÖPNV-Rettungsschirm 2021</t>
  </si>
  <si>
    <t>6.8</t>
  </si>
  <si>
    <t>Teilrückzahlung ÖPNV-Rettungsschirm 2022</t>
  </si>
  <si>
    <t xml:space="preserve">Maximal ausgleichsfähiger finanzieller Nettoeffekt </t>
  </si>
  <si>
    <t>hier:</t>
  </si>
  <si>
    <t>2027 - Planansatz öDA</t>
  </si>
  <si>
    <t>Entwicklung Plan 2025/27</t>
  </si>
  <si>
    <t>Begründung Prognoseansätze 20275</t>
  </si>
  <si>
    <r>
      <t xml:space="preserve">Umsatzerlöse inkl. folgender öffentlicher Zuschüsse </t>
    </r>
    <r>
      <rPr>
        <vertAlign val="superscript"/>
        <sz val="9"/>
        <color rgb="FF63655B"/>
        <rFont val="Arial"/>
        <family val="2"/>
      </rPr>
      <t>1</t>
    </r>
    <r>
      <rPr>
        <sz val="9"/>
        <color rgb="FF63655B"/>
        <rFont val="Arial"/>
        <family val="2"/>
      </rPr>
      <t>)</t>
    </r>
  </si>
  <si>
    <r>
      <t xml:space="preserve">Abschreibungen  auf immat. Vermögensgegenstände
des Anlagevermögens und Sachanlagen </t>
    </r>
    <r>
      <rPr>
        <vertAlign val="superscript"/>
        <sz val="9"/>
        <color rgb="FF63655B"/>
        <rFont val="Arial"/>
        <family val="2"/>
      </rPr>
      <t>2</t>
    </r>
    <r>
      <rPr>
        <sz val="9"/>
        <color rgb="FF63655B"/>
        <rFont val="Arial"/>
        <family val="2"/>
      </rPr>
      <t>)</t>
    </r>
  </si>
  <si>
    <t>Ausgleichsprognose Wirtschaftsjahr XXXX</t>
  </si>
  <si>
    <t>Der Planwert des Aufwandsdeckungsfehlbetrags lt. obige Ziffer 4 beträgt</t>
  </si>
  <si>
    <t xml:space="preserve">Gemäß § 5 Abs. 5 des öffentlichen Dienstleistungsauftrags der Stadt Bayreuth zur Erbringung von öffentlichen Personenverkehrsdiensten durch die Stadtwerke Bayreuth Verkehr und Bäder GmbH </t>
  </si>
  <si>
    <t xml:space="preserve">ist eine Anpassung der Ausgleichsprognose erforderlichm, soweit der Aufwandsdeckungsfehlbetrag um mindestens 8 % überschritten wird. Dies wäre der Fall, sobald der Aufwandsdeckungsfehlbetag </t>
  </si>
  <si>
    <t xml:space="preserve">den Wert von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</si>
</sst>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\ _€"/>
  </numFmts>
  <fonts count="39" x14ac:knownFonts="1">
    <font>
      <sz val="10"/>
      <name val="Arial"/>
      <family val="2"/>
    </font>
    <font>
      <sz val="10"/>
      <color theme="1"/>
      <name val="Arial"/>
      <family val="2"/>
    </font>
    <font>
      <b/>
      <u/>
      <sz val="16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0"/>
      <color rgb="FF63655B"/>
      <name val="Arial"/>
      <family val="2"/>
    </font>
    <font>
      <sz val="10"/>
      <color rgb="FF63655B"/>
      <name val="Arial"/>
      <family val="2"/>
    </font>
    <font>
      <sz val="9"/>
      <color rgb="FF63655B"/>
      <name val="Arial"/>
      <family val="2"/>
    </font>
    <font>
      <b/>
      <sz val="9"/>
      <color rgb="FF63655B"/>
      <name val="Arial"/>
      <family val="2"/>
    </font>
    <font>
      <sz val="7"/>
      <color rgb="FF63655B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9"/>
      <color rgb="FF63655B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2"/>
      <color rgb="FF4EBCEA"/>
      <name val="Arial"/>
      <family val="2"/>
    </font>
    <font>
      <b/>
      <sz val="11"/>
      <color theme="1"/>
      <name val="Arial"/>
      <family val="2"/>
    </font>
    <font>
      <sz val="10"/>
      <color rgb="FF0033CC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b/>
      <sz val="12"/>
      <color rgb="FF0033CC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33CC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0"/>
      <color rgb="FFFF0000"/>
      <name val="Arial"/>
      <family val="2"/>
    </font>
    <font>
      <sz val="10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vertAlign val="superscript"/>
      <sz val="10"/>
      <color theme="1"/>
      <name val="Arial"/>
      <family val="2"/>
    </font>
    <font>
      <sz val="8"/>
      <color rgb="FF0033CC"/>
      <name val="Arial"/>
      <family val="2"/>
    </font>
    <font>
      <b/>
      <u/>
      <sz val="12"/>
      <color rgb="FF4EBCEA"/>
      <name val="Arial"/>
      <family val="2"/>
    </font>
    <font>
      <vertAlign val="superscript"/>
      <sz val="9"/>
      <color rgb="FF63655B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0091C0"/>
        <bgColor indexed="64"/>
      </patternFill>
    </fill>
    <fill>
      <patternFill patternType="solid">
        <fgColor rgb="FF0A6A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ED8CC"/>
        <bgColor indexed="64"/>
      </patternFill>
    </fill>
    <fill>
      <patternFill patternType="solid">
        <fgColor rgb="FF4EBCEA"/>
        <bgColor indexed="64"/>
      </patternFill>
    </fill>
    <fill>
      <patternFill patternType="solid">
        <fgColor rgb="FFFEBC0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65">
    <border>
      <left/>
      <right/>
      <top/>
      <bottom/>
      <diagonal/>
    </border>
    <border>
      <left style="thin">
        <color rgb="FF63655B"/>
      </left>
      <right/>
      <top/>
      <bottom/>
      <diagonal/>
    </border>
    <border>
      <left/>
      <right style="thin">
        <color rgb="FF63655B"/>
      </right>
      <top/>
      <bottom/>
      <diagonal/>
    </border>
    <border>
      <left style="medium">
        <color rgb="FF63655B"/>
      </left>
      <right/>
      <top/>
      <bottom/>
      <diagonal/>
    </border>
    <border>
      <left/>
      <right/>
      <top/>
      <bottom style="medium">
        <color rgb="FF63655B"/>
      </bottom>
      <diagonal/>
    </border>
    <border>
      <left style="medium">
        <color rgb="FF63655B"/>
      </left>
      <right/>
      <top/>
      <bottom style="medium">
        <color rgb="FF63655B"/>
      </bottom>
      <diagonal/>
    </border>
    <border>
      <left/>
      <right/>
      <top style="medium">
        <color rgb="FF63655B"/>
      </top>
      <bottom/>
      <diagonal/>
    </border>
    <border>
      <left style="medium">
        <color rgb="FF63655B"/>
      </left>
      <right/>
      <top style="medium">
        <color rgb="FF63655B"/>
      </top>
      <bottom/>
      <diagonal/>
    </border>
    <border>
      <left/>
      <right style="thin">
        <color rgb="FF63655B"/>
      </right>
      <top style="medium">
        <color rgb="FF63655B"/>
      </top>
      <bottom/>
      <diagonal/>
    </border>
    <border>
      <left/>
      <right style="medium">
        <color rgb="FF63655B"/>
      </right>
      <top/>
      <bottom style="medium">
        <color rgb="FF63655B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3" fillId="0" borderId="0"/>
    <xf numFmtId="0" fontId="1" fillId="0" borderId="0"/>
    <xf numFmtId="0" fontId="14" fillId="0" borderId="0"/>
    <xf numFmtId="44" fontId="1" fillId="0" borderId="0" applyFont="0" applyFill="0" applyBorder="0" applyAlignment="0" applyProtection="0"/>
  </cellStyleXfs>
  <cellXfs count="348">
    <xf numFmtId="0" fontId="0" fillId="0" borderId="0" xfId="0"/>
    <xf numFmtId="0" fontId="2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centerContinuous"/>
    </xf>
    <xf numFmtId="0" fontId="3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5" fillId="0" borderId="0" xfId="0" applyFont="1"/>
    <xf numFmtId="0" fontId="8" fillId="0" borderId="0" xfId="0" applyFont="1" applyAlignment="1" applyProtection="1">
      <alignment horizontal="right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top"/>
      <protection locked="0"/>
    </xf>
    <xf numFmtId="0" fontId="8" fillId="0" borderId="0" xfId="0" applyFont="1" applyAlignment="1" applyProtection="1">
      <alignment horizontal="left" vertical="top"/>
      <protection locked="0"/>
    </xf>
    <xf numFmtId="0" fontId="11" fillId="3" borderId="0" xfId="0" applyFont="1" applyFill="1" applyAlignment="1" applyProtection="1">
      <alignment horizontal="right" vertical="center"/>
      <protection locked="0"/>
    </xf>
    <xf numFmtId="4" fontId="8" fillId="0" borderId="3" xfId="0" applyNumberFormat="1" applyFont="1" applyBorder="1" applyAlignment="1" applyProtection="1">
      <alignment horizontal="right" vertical="center"/>
      <protection locked="0"/>
    </xf>
    <xf numFmtId="4" fontId="8" fillId="0" borderId="0" xfId="0" applyNumberFormat="1" applyFont="1" applyAlignment="1" applyProtection="1">
      <alignment vertical="center"/>
      <protection locked="0"/>
    </xf>
    <xf numFmtId="4" fontId="8" fillId="0" borderId="0" xfId="0" quotePrefix="1" applyNumberFormat="1" applyFont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horizontal="right" vertical="center"/>
      <protection locked="0"/>
    </xf>
    <xf numFmtId="4" fontId="8" fillId="0" borderId="2" xfId="0" applyNumberFormat="1" applyFont="1" applyBorder="1" applyAlignment="1" applyProtection="1">
      <alignment vertical="center"/>
      <protection locked="0"/>
    </xf>
    <xf numFmtId="4" fontId="9" fillId="0" borderId="0" xfId="0" applyNumberFormat="1" applyFont="1" applyAlignment="1" applyProtection="1">
      <alignment horizontal="right" vertical="center"/>
      <protection locked="0"/>
    </xf>
    <xf numFmtId="4" fontId="9" fillId="0" borderId="0" xfId="0" applyNumberFormat="1" applyFont="1" applyAlignment="1" applyProtection="1">
      <alignment vertical="center"/>
      <protection locked="0"/>
    </xf>
    <xf numFmtId="4" fontId="8" fillId="0" borderId="0" xfId="0" applyNumberFormat="1" applyFont="1" applyAlignment="1" applyProtection="1">
      <alignment horizontal="right" vertical="center"/>
      <protection locked="0"/>
    </xf>
    <xf numFmtId="4" fontId="8" fillId="0" borderId="0" xfId="0" applyNumberFormat="1" applyFont="1" applyAlignment="1" applyProtection="1">
      <alignment horizontal="left" vertical="center"/>
      <protection locked="0"/>
    </xf>
    <xf numFmtId="4" fontId="8" fillId="0" borderId="2" xfId="0" applyNumberFormat="1" applyFont="1" applyBorder="1" applyAlignment="1" applyProtection="1">
      <alignment horizontal="left" vertical="center"/>
      <protection locked="0"/>
    </xf>
    <xf numFmtId="4" fontId="9" fillId="0" borderId="0" xfId="0" applyNumberFormat="1" applyFont="1" applyAlignment="1" applyProtection="1">
      <alignment horizontal="left" vertical="center"/>
      <protection locked="0"/>
    </xf>
    <xf numFmtId="4" fontId="11" fillId="2" borderId="0" xfId="0" applyNumberFormat="1" applyFont="1" applyFill="1" applyAlignment="1" applyProtection="1">
      <alignment horizontal="right" vertical="center"/>
      <protection locked="0"/>
    </xf>
    <xf numFmtId="4" fontId="12" fillId="2" borderId="0" xfId="0" applyNumberFormat="1" applyFont="1" applyFill="1" applyAlignment="1" applyProtection="1">
      <alignment horizontal="right" vertical="center"/>
      <protection locked="0"/>
    </xf>
    <xf numFmtId="4" fontId="12" fillId="2" borderId="0" xfId="0" applyNumberFormat="1" applyFont="1" applyFill="1" applyAlignment="1" applyProtection="1">
      <alignment vertical="center"/>
      <protection locked="0"/>
    </xf>
    <xf numFmtId="4" fontId="11" fillId="2" borderId="0" xfId="0" applyNumberFormat="1" applyFont="1" applyFill="1" applyAlignment="1" applyProtection="1">
      <alignment vertical="center"/>
      <protection locked="0"/>
    </xf>
    <xf numFmtId="4" fontId="11" fillId="3" borderId="0" xfId="0" applyNumberFormat="1" applyFont="1" applyFill="1" applyAlignment="1" applyProtection="1">
      <alignment horizontal="right" vertical="center"/>
      <protection locked="0"/>
    </xf>
    <xf numFmtId="4" fontId="11" fillId="3" borderId="0" xfId="0" applyNumberFormat="1" applyFont="1" applyFill="1" applyAlignment="1" applyProtection="1">
      <alignment vertical="center"/>
      <protection locked="0"/>
    </xf>
    <xf numFmtId="4" fontId="11" fillId="3" borderId="0" xfId="0" applyNumberFormat="1" applyFont="1" applyFill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8" fillId="6" borderId="0" xfId="0" applyFont="1" applyFill="1" applyAlignment="1" applyProtection="1">
      <alignment horizontal="left" vertical="center"/>
      <protection locked="0"/>
    </xf>
    <xf numFmtId="4" fontId="8" fillId="6" borderId="3" xfId="0" applyNumberFormat="1" applyFont="1" applyFill="1" applyBorder="1" applyAlignment="1" applyProtection="1">
      <alignment horizontal="right" vertical="center"/>
      <protection locked="0"/>
    </xf>
    <xf numFmtId="4" fontId="8" fillId="6" borderId="0" xfId="0" applyNumberFormat="1" applyFont="1" applyFill="1" applyAlignment="1" applyProtection="1">
      <alignment vertical="center"/>
      <protection locked="0"/>
    </xf>
    <xf numFmtId="0" fontId="21" fillId="0" borderId="0" xfId="0" applyFont="1" applyAlignment="1">
      <alignment horizontal="left" vertical="top" wrapText="1"/>
    </xf>
    <xf numFmtId="0" fontId="22" fillId="0" borderId="0" xfId="2" applyFont="1"/>
    <xf numFmtId="0" fontId="1" fillId="0" borderId="0" xfId="2"/>
    <xf numFmtId="0" fontId="23" fillId="0" borderId="0" xfId="2" applyFont="1"/>
    <xf numFmtId="0" fontId="25" fillId="0" borderId="0" xfId="2" applyFont="1"/>
    <xf numFmtId="0" fontId="27" fillId="7" borderId="15" xfId="2" applyFont="1" applyFill="1" applyBorder="1" applyAlignment="1">
      <alignment horizontal="center" vertical="center" wrapText="1"/>
    </xf>
    <xf numFmtId="0" fontId="1" fillId="0" borderId="17" xfId="2" applyBorder="1"/>
    <xf numFmtId="0" fontId="28" fillId="7" borderId="18" xfId="2" applyFont="1" applyFill="1" applyBorder="1"/>
    <xf numFmtId="0" fontId="28" fillId="7" borderId="19" xfId="2" applyFont="1" applyFill="1" applyBorder="1" applyAlignment="1">
      <alignment horizontal="center" vertical="center"/>
    </xf>
    <xf numFmtId="0" fontId="29" fillId="7" borderId="18" xfId="2" applyFont="1" applyFill="1" applyBorder="1" applyAlignment="1">
      <alignment horizontal="center" vertical="center" wrapText="1"/>
    </xf>
    <xf numFmtId="0" fontId="28" fillId="7" borderId="24" xfId="2" applyFont="1" applyFill="1" applyBorder="1"/>
    <xf numFmtId="0" fontId="28" fillId="7" borderId="25" xfId="2" applyFont="1" applyFill="1" applyBorder="1" applyAlignment="1">
      <alignment horizontal="center" vertical="center"/>
    </xf>
    <xf numFmtId="0" fontId="29" fillId="7" borderId="24" xfId="2" applyFont="1" applyFill="1" applyBorder="1" applyAlignment="1">
      <alignment horizontal="center" vertical="center" wrapText="1"/>
    </xf>
    <xf numFmtId="0" fontId="28" fillId="7" borderId="24" xfId="2" applyFont="1" applyFill="1" applyBorder="1" applyAlignment="1">
      <alignment horizontal="center" vertical="center" wrapText="1"/>
    </xf>
    <xf numFmtId="0" fontId="30" fillId="7" borderId="27" xfId="2" applyFont="1" applyFill="1" applyBorder="1" applyAlignment="1">
      <alignment horizontal="center" vertical="center" wrapText="1"/>
    </xf>
    <xf numFmtId="0" fontId="29" fillId="7" borderId="17" xfId="2" applyFont="1" applyFill="1" applyBorder="1" applyAlignment="1">
      <alignment horizontal="center" vertical="center" wrapText="1"/>
    </xf>
    <xf numFmtId="0" fontId="28" fillId="0" borderId="17" xfId="2" applyFont="1" applyBorder="1"/>
    <xf numFmtId="0" fontId="28" fillId="8" borderId="18" xfId="2" applyFont="1" applyFill="1" applyBorder="1"/>
    <xf numFmtId="164" fontId="28" fillId="8" borderId="20" xfId="2" applyNumberFormat="1" applyFont="1" applyFill="1" applyBorder="1" applyAlignment="1">
      <alignment vertical="center"/>
    </xf>
    <xf numFmtId="164" fontId="28" fillId="8" borderId="21" xfId="2" applyNumberFormat="1" applyFont="1" applyFill="1" applyBorder="1" applyAlignment="1">
      <alignment vertical="center"/>
    </xf>
    <xf numFmtId="0" fontId="28" fillId="0" borderId="0" xfId="2" applyFont="1"/>
    <xf numFmtId="0" fontId="28" fillId="8" borderId="29" xfId="2" applyFont="1" applyFill="1" applyBorder="1"/>
    <xf numFmtId="164" fontId="28" fillId="8" borderId="10" xfId="2" applyNumberFormat="1" applyFont="1" applyFill="1" applyBorder="1" applyAlignment="1">
      <alignment vertical="center"/>
    </xf>
    <xf numFmtId="164" fontId="28" fillId="8" borderId="12" xfId="2" applyNumberFormat="1" applyFont="1" applyFill="1" applyBorder="1" applyAlignment="1">
      <alignment vertical="center"/>
    </xf>
    <xf numFmtId="0" fontId="1" fillId="0" borderId="24" xfId="2" applyBorder="1"/>
    <xf numFmtId="0" fontId="1" fillId="0" borderId="33" xfId="2" applyBorder="1" applyAlignment="1">
      <alignment horizontal="right" vertical="center"/>
    </xf>
    <xf numFmtId="0" fontId="1" fillId="0" borderId="34" xfId="2" applyBorder="1" applyAlignment="1">
      <alignment vertical="center"/>
    </xf>
    <xf numFmtId="165" fontId="23" fillId="0" borderId="35" xfId="2" applyNumberFormat="1" applyFont="1" applyBorder="1" applyAlignment="1">
      <alignment vertical="center"/>
    </xf>
    <xf numFmtId="165" fontId="1" fillId="0" borderId="35" xfId="2" applyNumberFormat="1" applyBorder="1" applyAlignment="1">
      <alignment vertical="center"/>
    </xf>
    <xf numFmtId="165" fontId="1" fillId="0" borderId="18" xfId="2" applyNumberFormat="1" applyBorder="1" applyAlignment="1">
      <alignment vertical="center"/>
    </xf>
    <xf numFmtId="165" fontId="1" fillId="0" borderId="38" xfId="2" applyNumberFormat="1" applyBorder="1" applyAlignment="1">
      <alignment vertical="center"/>
    </xf>
    <xf numFmtId="165" fontId="23" fillId="0" borderId="36" xfId="2" applyNumberFormat="1" applyFont="1" applyBorder="1" applyAlignment="1">
      <alignment vertical="center"/>
    </xf>
    <xf numFmtId="0" fontId="32" fillId="0" borderId="0" xfId="2" applyFont="1"/>
    <xf numFmtId="0" fontId="33" fillId="0" borderId="17" xfId="2" applyFont="1" applyBorder="1"/>
    <xf numFmtId="0" fontId="33" fillId="0" borderId="24" xfId="2" applyFont="1" applyBorder="1"/>
    <xf numFmtId="0" fontId="33" fillId="0" borderId="39" xfId="2" applyFont="1" applyBorder="1" applyAlignment="1">
      <alignment horizontal="right" vertical="center"/>
    </xf>
    <xf numFmtId="0" fontId="33" fillId="0" borderId="0" xfId="2" applyFont="1" applyAlignment="1">
      <alignment vertical="center"/>
    </xf>
    <xf numFmtId="0" fontId="33" fillId="0" borderId="40" xfId="2" applyFont="1" applyBorder="1" applyAlignment="1">
      <alignment vertical="center"/>
    </xf>
    <xf numFmtId="165" fontId="33" fillId="0" borderId="42" xfId="2" applyNumberFormat="1" applyFont="1" applyBorder="1" applyAlignment="1">
      <alignment vertical="center"/>
    </xf>
    <xf numFmtId="165" fontId="33" fillId="0" borderId="44" xfId="2" applyNumberFormat="1" applyFont="1" applyBorder="1" applyAlignment="1">
      <alignment vertical="center"/>
    </xf>
    <xf numFmtId="165" fontId="33" fillId="0" borderId="45" xfId="2" applyNumberFormat="1" applyFont="1" applyBorder="1" applyAlignment="1">
      <alignment vertical="center"/>
    </xf>
    <xf numFmtId="165" fontId="33" fillId="0" borderId="41" xfId="2" applyNumberFormat="1" applyFont="1" applyBorder="1" applyAlignment="1">
      <alignment vertical="center"/>
    </xf>
    <xf numFmtId="0" fontId="33" fillId="0" borderId="0" xfId="2" applyFont="1"/>
    <xf numFmtId="0" fontId="1" fillId="0" borderId="17" xfId="2" applyBorder="1" applyAlignment="1">
      <alignment vertical="center"/>
    </xf>
    <xf numFmtId="0" fontId="1" fillId="0" borderId="24" xfId="2" applyBorder="1" applyAlignment="1">
      <alignment vertical="center"/>
    </xf>
    <xf numFmtId="0" fontId="1" fillId="0" borderId="46" xfId="2" applyBorder="1" applyAlignment="1">
      <alignment horizontal="right" vertical="center"/>
    </xf>
    <xf numFmtId="0" fontId="1" fillId="0" borderId="47" xfId="2" applyBorder="1" applyAlignment="1">
      <alignment vertical="center"/>
    </xf>
    <xf numFmtId="165" fontId="23" fillId="0" borderId="42" xfId="2" applyNumberFormat="1" applyFont="1" applyBorder="1" applyAlignment="1">
      <alignment vertical="center"/>
    </xf>
    <xf numFmtId="165" fontId="1" fillId="0" borderId="42" xfId="2" applyNumberFormat="1" applyBorder="1" applyAlignment="1">
      <alignment vertical="center"/>
    </xf>
    <xf numFmtId="165" fontId="1" fillId="0" borderId="41" xfId="2" applyNumberFormat="1" applyBorder="1" applyAlignment="1">
      <alignment vertical="center"/>
    </xf>
    <xf numFmtId="165" fontId="1" fillId="0" borderId="50" xfId="2" applyNumberFormat="1" applyBorder="1" applyAlignment="1">
      <alignment vertical="center"/>
    </xf>
    <xf numFmtId="165" fontId="23" fillId="0" borderId="48" xfId="2" applyNumberFormat="1" applyFont="1" applyBorder="1" applyAlignment="1">
      <alignment vertical="center"/>
    </xf>
    <xf numFmtId="0" fontId="32" fillId="0" borderId="0" xfId="2" applyFont="1" applyAlignment="1">
      <alignment vertical="center"/>
    </xf>
    <xf numFmtId="0" fontId="1" fillId="0" borderId="0" xfId="2" applyAlignment="1">
      <alignment vertical="center"/>
    </xf>
    <xf numFmtId="0" fontId="1" fillId="0" borderId="51" xfId="2" applyBorder="1" applyAlignment="1">
      <alignment horizontal="right" vertical="center"/>
    </xf>
    <xf numFmtId="165" fontId="23" fillId="0" borderId="53" xfId="2" applyNumberFormat="1" applyFont="1" applyBorder="1" applyAlignment="1">
      <alignment vertical="center"/>
    </xf>
    <xf numFmtId="165" fontId="1" fillId="0" borderId="53" xfId="2" applyNumberFormat="1" applyBorder="1" applyAlignment="1">
      <alignment vertical="center"/>
    </xf>
    <xf numFmtId="165" fontId="1" fillId="0" borderId="55" xfId="2" applyNumberFormat="1" applyBorder="1" applyAlignment="1">
      <alignment vertical="center"/>
    </xf>
    <xf numFmtId="165" fontId="23" fillId="0" borderId="56" xfId="2" applyNumberFormat="1" applyFont="1" applyBorder="1" applyAlignment="1">
      <alignment vertical="center"/>
    </xf>
    <xf numFmtId="0" fontId="1" fillId="0" borderId="39" xfId="2" applyBorder="1" applyAlignment="1">
      <alignment horizontal="right" vertical="center"/>
    </xf>
    <xf numFmtId="165" fontId="23" fillId="0" borderId="41" xfId="2" applyNumberFormat="1" applyFont="1" applyBorder="1" applyAlignment="1">
      <alignment vertical="center"/>
    </xf>
    <xf numFmtId="165" fontId="1" fillId="0" borderId="44" xfId="2" applyNumberFormat="1" applyBorder="1" applyAlignment="1">
      <alignment vertical="center"/>
    </xf>
    <xf numFmtId="165" fontId="23" fillId="0" borderId="45" xfId="2" applyNumberFormat="1" applyFont="1" applyBorder="1" applyAlignment="1">
      <alignment vertical="center"/>
    </xf>
    <xf numFmtId="0" fontId="1" fillId="6" borderId="47" xfId="2" applyFill="1" applyBorder="1" applyAlignment="1">
      <alignment vertical="center"/>
    </xf>
    <xf numFmtId="165" fontId="23" fillId="6" borderId="42" xfId="2" applyNumberFormat="1" applyFont="1" applyFill="1" applyBorder="1" applyAlignment="1">
      <alignment vertical="center"/>
    </xf>
    <xf numFmtId="165" fontId="1" fillId="6" borderId="42" xfId="2" applyNumberFormat="1" applyFill="1" applyBorder="1" applyAlignment="1">
      <alignment vertical="center"/>
    </xf>
    <xf numFmtId="0" fontId="1" fillId="0" borderId="47" xfId="2" applyBorder="1" applyAlignment="1">
      <alignment vertical="top"/>
    </xf>
    <xf numFmtId="20" fontId="1" fillId="0" borderId="0" xfId="2" applyNumberFormat="1"/>
    <xf numFmtId="20" fontId="1" fillId="0" borderId="0" xfId="2" applyNumberFormat="1" applyAlignment="1">
      <alignment vertical="center"/>
    </xf>
    <xf numFmtId="0" fontId="1" fillId="0" borderId="57" xfId="2" applyBorder="1" applyAlignment="1">
      <alignment horizontal="right" vertical="center"/>
    </xf>
    <xf numFmtId="0" fontId="1" fillId="0" borderId="58" xfId="2" applyBorder="1" applyAlignment="1">
      <alignment vertical="center"/>
    </xf>
    <xf numFmtId="165" fontId="23" fillId="0" borderId="59" xfId="2" applyNumberFormat="1" applyFont="1" applyBorder="1" applyAlignment="1">
      <alignment vertical="center"/>
    </xf>
    <xf numFmtId="165" fontId="1" fillId="0" borderId="59" xfId="2" applyNumberFormat="1" applyBorder="1" applyAlignment="1">
      <alignment vertical="center"/>
    </xf>
    <xf numFmtId="165" fontId="1" fillId="0" borderId="61" xfId="2" applyNumberFormat="1" applyBorder="1" applyAlignment="1">
      <alignment vertical="center"/>
    </xf>
    <xf numFmtId="165" fontId="23" fillId="0" borderId="62" xfId="2" applyNumberFormat="1" applyFont="1" applyBorder="1" applyAlignment="1">
      <alignment vertical="center"/>
    </xf>
    <xf numFmtId="0" fontId="28" fillId="0" borderId="17" xfId="2" applyFont="1" applyBorder="1" applyAlignment="1">
      <alignment vertical="center"/>
    </xf>
    <xf numFmtId="0" fontId="28" fillId="8" borderId="63" xfId="2" applyFont="1" applyFill="1" applyBorder="1" applyAlignment="1">
      <alignment horizontal="center" vertical="center"/>
    </xf>
    <xf numFmtId="0" fontId="28" fillId="8" borderId="11" xfId="2" applyFont="1" applyFill="1" applyBorder="1" applyAlignment="1">
      <alignment vertical="center"/>
    </xf>
    <xf numFmtId="165" fontId="29" fillId="8" borderId="63" xfId="2" applyNumberFormat="1" applyFont="1" applyFill="1" applyBorder="1" applyAlignment="1">
      <alignment vertical="center"/>
    </xf>
    <xf numFmtId="165" fontId="28" fillId="8" borderId="63" xfId="2" applyNumberFormat="1" applyFont="1" applyFill="1" applyBorder="1" applyAlignment="1">
      <alignment vertical="center"/>
    </xf>
    <xf numFmtId="164" fontId="28" fillId="8" borderId="64" xfId="2" applyNumberFormat="1" applyFont="1" applyFill="1" applyBorder="1" applyAlignment="1">
      <alignment vertical="center"/>
    </xf>
    <xf numFmtId="165" fontId="28" fillId="8" borderId="15" xfId="2" applyNumberFormat="1" applyFont="1" applyFill="1" applyBorder="1" applyAlignment="1">
      <alignment vertical="center"/>
    </xf>
    <xf numFmtId="165" fontId="29" fillId="8" borderId="16" xfId="2" applyNumberFormat="1" applyFont="1" applyFill="1" applyBorder="1" applyAlignment="1">
      <alignment vertical="center"/>
    </xf>
    <xf numFmtId="164" fontId="28" fillId="8" borderId="13" xfId="2" applyNumberFormat="1" applyFont="1" applyFill="1" applyBorder="1" applyAlignment="1">
      <alignment vertical="center"/>
    </xf>
    <xf numFmtId="164" fontId="28" fillId="8" borderId="11" xfId="2" applyNumberFormat="1" applyFont="1" applyFill="1" applyBorder="1" applyAlignment="1">
      <alignment vertical="center"/>
    </xf>
    <xf numFmtId="164" fontId="28" fillId="8" borderId="16" xfId="2" applyNumberFormat="1" applyFont="1" applyFill="1" applyBorder="1" applyAlignment="1">
      <alignment vertical="center"/>
    </xf>
    <xf numFmtId="0" fontId="24" fillId="0" borderId="0" xfId="2" applyFont="1" applyAlignment="1">
      <alignment vertical="center"/>
    </xf>
    <xf numFmtId="0" fontId="28" fillId="0" borderId="0" xfId="2" applyFont="1" applyAlignment="1">
      <alignment vertical="center"/>
    </xf>
    <xf numFmtId="165" fontId="1" fillId="6" borderId="50" xfId="2" applyNumberFormat="1" applyFill="1" applyBorder="1" applyAlignment="1">
      <alignment vertical="center"/>
    </xf>
    <xf numFmtId="165" fontId="23" fillId="6" borderId="48" xfId="2" applyNumberFormat="1" applyFont="1" applyFill="1" applyBorder="1" applyAlignment="1">
      <alignment vertical="center"/>
    </xf>
    <xf numFmtId="165" fontId="31" fillId="0" borderId="25" xfId="2" applyNumberFormat="1" applyFont="1" applyBorder="1" applyAlignment="1">
      <alignment vertical="center" wrapText="1"/>
    </xf>
    <xf numFmtId="0" fontId="1" fillId="6" borderId="0" xfId="2" applyFill="1" applyAlignment="1">
      <alignment horizontal="left"/>
    </xf>
    <xf numFmtId="0" fontId="28" fillId="8" borderId="13" xfId="2" applyFont="1" applyFill="1" applyBorder="1" applyAlignment="1">
      <alignment vertical="center"/>
    </xf>
    <xf numFmtId="164" fontId="28" fillId="8" borderId="14" xfId="2" applyNumberFormat="1" applyFont="1" applyFill="1" applyBorder="1" applyAlignment="1">
      <alignment vertical="center"/>
    </xf>
    <xf numFmtId="0" fontId="28" fillId="9" borderId="63" xfId="2" applyFont="1" applyFill="1" applyBorder="1" applyAlignment="1">
      <alignment horizontal="center" vertical="center"/>
    </xf>
    <xf numFmtId="0" fontId="28" fillId="9" borderId="13" xfId="2" applyFont="1" applyFill="1" applyBorder="1" applyAlignment="1">
      <alignment vertical="center"/>
    </xf>
    <xf numFmtId="0" fontId="28" fillId="9" borderId="11" xfId="2" applyFont="1" applyFill="1" applyBorder="1" applyAlignment="1">
      <alignment vertical="center"/>
    </xf>
    <xf numFmtId="165" fontId="29" fillId="10" borderId="63" xfId="2" applyNumberFormat="1" applyFont="1" applyFill="1" applyBorder="1" applyAlignment="1">
      <alignment vertical="center"/>
    </xf>
    <xf numFmtId="165" fontId="28" fillId="10" borderId="63" xfId="2" applyNumberFormat="1" applyFont="1" applyFill="1" applyBorder="1" applyAlignment="1">
      <alignment vertical="center"/>
    </xf>
    <xf numFmtId="164" fontId="28" fillId="9" borderId="14" xfId="2" applyNumberFormat="1" applyFont="1" applyFill="1" applyBorder="1" applyAlignment="1">
      <alignment vertical="center"/>
    </xf>
    <xf numFmtId="165" fontId="28" fillId="10" borderId="15" xfId="2" applyNumberFormat="1" applyFont="1" applyFill="1" applyBorder="1" applyAlignment="1">
      <alignment vertical="center"/>
    </xf>
    <xf numFmtId="165" fontId="29" fillId="10" borderId="16" xfId="2" applyNumberFormat="1" applyFont="1" applyFill="1" applyBorder="1" applyAlignment="1">
      <alignment vertical="center"/>
    </xf>
    <xf numFmtId="164" fontId="28" fillId="10" borderId="64" xfId="2" applyNumberFormat="1" applyFont="1" applyFill="1" applyBorder="1" applyAlignment="1">
      <alignment vertical="center"/>
    </xf>
    <xf numFmtId="164" fontId="28" fillId="10" borderId="11" xfId="2" applyNumberFormat="1" applyFont="1" applyFill="1" applyBorder="1" applyAlignment="1">
      <alignment vertical="center"/>
    </xf>
    <xf numFmtId="164" fontId="28" fillId="10" borderId="16" xfId="2" applyNumberFormat="1" applyFont="1" applyFill="1" applyBorder="1" applyAlignment="1">
      <alignment vertical="center"/>
    </xf>
    <xf numFmtId="0" fontId="28" fillId="0" borderId="18" xfId="2" applyFont="1" applyBorder="1" applyAlignment="1">
      <alignment horizontal="center" vertical="center"/>
    </xf>
    <xf numFmtId="0" fontId="28" fillId="0" borderId="33" xfId="2" applyFont="1" applyBorder="1" applyAlignment="1">
      <alignment vertical="center"/>
    </xf>
    <xf numFmtId="0" fontId="28" fillId="0" borderId="34" xfId="2" applyFont="1" applyBorder="1" applyAlignment="1">
      <alignment vertical="center"/>
    </xf>
    <xf numFmtId="10" fontId="28" fillId="0" borderId="34" xfId="2" applyNumberFormat="1" applyFont="1" applyBorder="1" applyAlignment="1">
      <alignment vertical="center"/>
    </xf>
    <xf numFmtId="165" fontId="1" fillId="11" borderId="35" xfId="2" applyNumberFormat="1" applyFill="1" applyBorder="1" applyAlignment="1">
      <alignment vertical="center"/>
    </xf>
    <xf numFmtId="165" fontId="1" fillId="11" borderId="37" xfId="2" applyNumberFormat="1" applyFill="1" applyBorder="1" applyAlignment="1">
      <alignment vertical="center"/>
    </xf>
    <xf numFmtId="165" fontId="1" fillId="11" borderId="38" xfId="2" applyNumberFormat="1" applyFill="1" applyBorder="1" applyAlignment="1">
      <alignment vertical="center"/>
    </xf>
    <xf numFmtId="165" fontId="1" fillId="11" borderId="36" xfId="2" applyNumberFormat="1" applyFill="1" applyBorder="1" applyAlignment="1">
      <alignment vertical="center"/>
    </xf>
    <xf numFmtId="165" fontId="1" fillId="11" borderId="33" xfId="2" applyNumberFormat="1" applyFill="1" applyBorder="1" applyAlignment="1">
      <alignment vertical="center"/>
    </xf>
    <xf numFmtId="165" fontId="1" fillId="11" borderId="34" xfId="2" applyNumberFormat="1" applyFill="1" applyBorder="1" applyAlignment="1">
      <alignment vertical="center"/>
    </xf>
    <xf numFmtId="0" fontId="28" fillId="0" borderId="29" xfId="2" applyFont="1" applyBorder="1" applyAlignment="1">
      <alignment horizontal="center" vertical="center"/>
    </xf>
    <xf numFmtId="0" fontId="28" fillId="0" borderId="10" xfId="2" applyFont="1" applyBorder="1" applyAlignment="1">
      <alignment vertical="center"/>
    </xf>
    <xf numFmtId="3" fontId="28" fillId="0" borderId="10" xfId="2" applyNumberFormat="1" applyFont="1" applyBorder="1" applyAlignment="1">
      <alignment vertical="center"/>
    </xf>
    <xf numFmtId="10" fontId="28" fillId="0" borderId="10" xfId="2" applyNumberFormat="1" applyFont="1" applyBorder="1" applyAlignment="1">
      <alignment horizontal="center" vertical="center"/>
    </xf>
    <xf numFmtId="165" fontId="29" fillId="0" borderId="24" xfId="2" applyNumberFormat="1" applyFont="1" applyBorder="1" applyAlignment="1">
      <alignment vertical="center"/>
    </xf>
    <xf numFmtId="165" fontId="28" fillId="0" borderId="24" xfId="2" applyNumberFormat="1" applyFont="1" applyBorder="1" applyAlignment="1">
      <alignment vertical="center"/>
    </xf>
    <xf numFmtId="165" fontId="28" fillId="0" borderId="32" xfId="2" applyNumberFormat="1" applyFont="1" applyBorder="1" applyAlignment="1">
      <alignment vertical="center"/>
    </xf>
    <xf numFmtId="165" fontId="29" fillId="0" borderId="17" xfId="2" applyNumberFormat="1" applyFont="1" applyBorder="1" applyAlignment="1">
      <alignment vertical="center"/>
    </xf>
    <xf numFmtId="49" fontId="28" fillId="9" borderId="63" xfId="2" applyNumberFormat="1" applyFont="1" applyFill="1" applyBorder="1" applyAlignment="1">
      <alignment horizontal="center" vertical="center"/>
    </xf>
    <xf numFmtId="10" fontId="28" fillId="9" borderId="11" xfId="2" applyNumberFormat="1" applyFont="1" applyFill="1" applyBorder="1" applyAlignment="1">
      <alignment vertical="center"/>
    </xf>
    <xf numFmtId="3" fontId="28" fillId="9" borderId="11" xfId="2" applyNumberFormat="1" applyFont="1" applyFill="1" applyBorder="1" applyAlignment="1">
      <alignment vertical="center"/>
    </xf>
    <xf numFmtId="165" fontId="29" fillId="9" borderId="63" xfId="2" applyNumberFormat="1" applyFont="1" applyFill="1" applyBorder="1" applyAlignment="1">
      <alignment vertical="center"/>
    </xf>
    <xf numFmtId="165" fontId="29" fillId="9" borderId="15" xfId="2" applyNumberFormat="1" applyFont="1" applyFill="1" applyBorder="1" applyAlignment="1">
      <alignment vertical="center"/>
    </xf>
    <xf numFmtId="165" fontId="29" fillId="9" borderId="16" xfId="2" applyNumberFormat="1" applyFont="1" applyFill="1" applyBorder="1" applyAlignment="1">
      <alignment vertical="center"/>
    </xf>
    <xf numFmtId="164" fontId="28" fillId="9" borderId="64" xfId="2" applyNumberFormat="1" applyFont="1" applyFill="1" applyBorder="1" applyAlignment="1">
      <alignment vertical="center"/>
    </xf>
    <xf numFmtId="164" fontId="28" fillId="9" borderId="11" xfId="2" applyNumberFormat="1" applyFont="1" applyFill="1" applyBorder="1" applyAlignment="1">
      <alignment vertical="center"/>
    </xf>
    <xf numFmtId="164" fontId="28" fillId="9" borderId="16" xfId="2" applyNumberFormat="1" applyFont="1" applyFill="1" applyBorder="1" applyAlignment="1">
      <alignment vertical="center"/>
    </xf>
    <xf numFmtId="0" fontId="28" fillId="0" borderId="63" xfId="2" applyFont="1" applyBorder="1" applyAlignment="1">
      <alignment horizontal="center" vertical="center"/>
    </xf>
    <xf numFmtId="0" fontId="28" fillId="0" borderId="16" xfId="2" applyFont="1" applyBorder="1" applyAlignment="1">
      <alignment horizontal="center" vertical="center"/>
    </xf>
    <xf numFmtId="0" fontId="28" fillId="0" borderId="11" xfId="2" applyFont="1" applyBorder="1" applyAlignment="1">
      <alignment vertical="center"/>
    </xf>
    <xf numFmtId="165" fontId="29" fillId="0" borderId="63" xfId="2" applyNumberFormat="1" applyFont="1" applyBorder="1" applyAlignment="1">
      <alignment vertical="center"/>
    </xf>
    <xf numFmtId="165" fontId="28" fillId="0" borderId="63" xfId="2" applyNumberFormat="1" applyFont="1" applyBorder="1" applyAlignment="1">
      <alignment vertical="center"/>
    </xf>
    <xf numFmtId="164" fontId="28" fillId="0" borderId="64" xfId="2" applyNumberFormat="1" applyFont="1" applyBorder="1" applyAlignment="1">
      <alignment vertical="center"/>
    </xf>
    <xf numFmtId="165" fontId="28" fillId="0" borderId="15" xfId="2" applyNumberFormat="1" applyFont="1" applyBorder="1" applyAlignment="1">
      <alignment vertical="center"/>
    </xf>
    <xf numFmtId="165" fontId="29" fillId="0" borderId="16" xfId="2" applyNumberFormat="1" applyFont="1" applyBorder="1" applyAlignment="1">
      <alignment vertical="center"/>
    </xf>
    <xf numFmtId="164" fontId="28" fillId="0" borderId="13" xfId="2" applyNumberFormat="1" applyFont="1" applyBorder="1" applyAlignment="1">
      <alignment vertical="center"/>
    </xf>
    <xf numFmtId="164" fontId="28" fillId="0" borderId="11" xfId="2" applyNumberFormat="1" applyFont="1" applyBorder="1" applyAlignment="1">
      <alignment vertical="center"/>
    </xf>
    <xf numFmtId="0" fontId="28" fillId="0" borderId="16" xfId="2" applyFont="1" applyBorder="1" applyAlignment="1">
      <alignment vertical="center"/>
    </xf>
    <xf numFmtId="49" fontId="1" fillId="0" borderId="24" xfId="2" applyNumberFormat="1" applyBorder="1" applyAlignment="1">
      <alignment horizontal="center" vertical="center"/>
    </xf>
    <xf numFmtId="0" fontId="1" fillId="0" borderId="33" xfId="2" applyBorder="1" applyAlignment="1">
      <alignment vertical="center"/>
    </xf>
    <xf numFmtId="165" fontId="23" fillId="0" borderId="38" xfId="2" applyNumberFormat="1" applyFont="1" applyBorder="1" applyAlignment="1">
      <alignment vertical="center"/>
    </xf>
    <xf numFmtId="0" fontId="1" fillId="0" borderId="46" xfId="2" applyBorder="1" applyAlignment="1">
      <alignment vertical="center"/>
    </xf>
    <xf numFmtId="165" fontId="23" fillId="0" borderId="50" xfId="2" applyNumberFormat="1" applyFont="1" applyBorder="1" applyAlignment="1">
      <alignment vertical="center"/>
    </xf>
    <xf numFmtId="165" fontId="23" fillId="0" borderId="24" xfId="2" applyNumberFormat="1" applyFont="1" applyBorder="1" applyAlignment="1">
      <alignment vertical="center"/>
    </xf>
    <xf numFmtId="165" fontId="1" fillId="0" borderId="24" xfId="2" applyNumberFormat="1" applyBorder="1" applyAlignment="1">
      <alignment vertical="center"/>
    </xf>
    <xf numFmtId="165" fontId="23" fillId="0" borderId="27" xfId="2" applyNumberFormat="1" applyFont="1" applyBorder="1" applyAlignment="1">
      <alignment vertical="center"/>
    </xf>
    <xf numFmtId="165" fontId="23" fillId="0" borderId="17" xfId="2" applyNumberFormat="1" applyFont="1" applyBorder="1" applyAlignment="1">
      <alignment vertical="center"/>
    </xf>
    <xf numFmtId="0" fontId="28" fillId="9" borderId="16" xfId="2" applyFont="1" applyFill="1" applyBorder="1" applyAlignment="1">
      <alignment horizontal="center" vertical="center"/>
    </xf>
    <xf numFmtId="165" fontId="28" fillId="10" borderId="16" xfId="2" applyNumberFormat="1" applyFont="1" applyFill="1" applyBorder="1" applyAlignment="1">
      <alignment vertical="center"/>
    </xf>
    <xf numFmtId="0" fontId="31" fillId="0" borderId="0" xfId="2" applyFont="1" applyAlignment="1">
      <alignment vertical="center"/>
    </xf>
    <xf numFmtId="0" fontId="31" fillId="0" borderId="0" xfId="2" applyFont="1" applyAlignment="1">
      <alignment horizontal="center" vertical="center"/>
    </xf>
    <xf numFmtId="3" fontId="31" fillId="0" borderId="0" xfId="2" applyNumberFormat="1" applyFont="1" applyAlignment="1">
      <alignment vertical="center"/>
    </xf>
    <xf numFmtId="3" fontId="36" fillId="0" borderId="0" xfId="2" applyNumberFormat="1" applyFont="1" applyAlignment="1">
      <alignment vertical="center"/>
    </xf>
    <xf numFmtId="0" fontId="0" fillId="0" borderId="0" xfId="0" applyAlignment="1">
      <alignment wrapText="1"/>
    </xf>
    <xf numFmtId="0" fontId="21" fillId="0" borderId="0" xfId="0" applyFont="1" applyAlignment="1">
      <alignment horizontal="left" vertical="top"/>
    </xf>
    <xf numFmtId="0" fontId="37" fillId="0" borderId="0" xfId="0" applyFont="1" applyAlignment="1">
      <alignment horizontal="left" vertical="top"/>
    </xf>
    <xf numFmtId="4" fontId="8" fillId="6" borderId="0" xfId="0" applyNumberFormat="1" applyFont="1" applyFill="1" applyAlignment="1" applyProtection="1">
      <alignment horizontal="right" vertical="center"/>
      <protection locked="0"/>
    </xf>
    <xf numFmtId="4" fontId="8" fillId="6" borderId="0" xfId="0" applyNumberFormat="1" applyFont="1" applyFill="1" applyAlignment="1" applyProtection="1">
      <alignment horizontal="left" vertical="center"/>
      <protection locked="0"/>
    </xf>
    <xf numFmtId="4" fontId="8" fillId="5" borderId="0" xfId="0" applyNumberFormat="1" applyFont="1" applyFill="1" applyAlignment="1" applyProtection="1">
      <alignment vertical="center"/>
      <protection locked="0"/>
    </xf>
    <xf numFmtId="4" fontId="8" fillId="5" borderId="0" xfId="0" applyNumberFormat="1" applyFont="1" applyFill="1" applyAlignment="1" applyProtection="1">
      <alignment horizontal="left" vertical="center"/>
      <protection locked="0"/>
    </xf>
    <xf numFmtId="4" fontId="8" fillId="5" borderId="3" xfId="0" applyNumberFormat="1" applyFont="1" applyFill="1" applyBorder="1" applyAlignment="1" applyProtection="1">
      <alignment horizontal="right" vertical="center"/>
      <protection locked="0"/>
    </xf>
    <xf numFmtId="4" fontId="8" fillId="5" borderId="1" xfId="0" applyNumberFormat="1" applyFont="1" applyFill="1" applyBorder="1" applyAlignment="1" applyProtection="1">
      <alignment horizontal="right" vertical="center"/>
      <protection locked="0"/>
    </xf>
    <xf numFmtId="4" fontId="8" fillId="5" borderId="0" xfId="0" applyNumberFormat="1" applyFont="1" applyFill="1" applyAlignment="1" applyProtection="1">
      <alignment horizontal="right" vertical="center"/>
      <protection locked="0"/>
    </xf>
    <xf numFmtId="4" fontId="8" fillId="5" borderId="2" xfId="0" applyNumberFormat="1" applyFont="1" applyFill="1" applyBorder="1" applyAlignment="1" applyProtection="1">
      <alignment vertical="center"/>
      <protection locked="0"/>
    </xf>
    <xf numFmtId="4" fontId="9" fillId="5" borderId="0" xfId="0" applyNumberFormat="1" applyFont="1" applyFill="1" applyAlignment="1" applyProtection="1">
      <alignment horizontal="right" vertical="center"/>
      <protection locked="0"/>
    </xf>
    <xf numFmtId="4" fontId="9" fillId="5" borderId="0" xfId="0" applyNumberFormat="1" applyFont="1" applyFill="1" applyAlignment="1" applyProtection="1">
      <alignment vertical="center"/>
      <protection locked="0"/>
    </xf>
    <xf numFmtId="4" fontId="8" fillId="12" borderId="3" xfId="0" applyNumberFormat="1" applyFont="1" applyFill="1" applyBorder="1" applyAlignment="1" applyProtection="1">
      <alignment horizontal="right" vertical="center"/>
      <protection locked="0"/>
    </xf>
    <xf numFmtId="4" fontId="8" fillId="12" borderId="0" xfId="0" applyNumberFormat="1" applyFont="1" applyFill="1" applyAlignment="1" applyProtection="1">
      <alignment vertical="center"/>
      <protection locked="0"/>
    </xf>
    <xf numFmtId="4" fontId="8" fillId="12" borderId="0" xfId="0" quotePrefix="1" applyNumberFormat="1" applyFont="1" applyFill="1" applyAlignment="1" applyProtection="1">
      <alignment horizontal="left" vertical="center"/>
      <protection locked="0"/>
    </xf>
    <xf numFmtId="4" fontId="8" fillId="12" borderId="1" xfId="0" applyNumberFormat="1" applyFont="1" applyFill="1" applyBorder="1" applyAlignment="1" applyProtection="1">
      <alignment horizontal="right" vertical="center"/>
      <protection locked="0"/>
    </xf>
    <xf numFmtId="4" fontId="8" fillId="12" borderId="0" xfId="0" applyNumberFormat="1" applyFont="1" applyFill="1" applyAlignment="1" applyProtection="1">
      <alignment horizontal="right" vertical="center"/>
      <protection locked="0"/>
    </xf>
    <xf numFmtId="4" fontId="8" fillId="12" borderId="2" xfId="0" applyNumberFormat="1" applyFont="1" applyFill="1" applyBorder="1" applyAlignment="1" applyProtection="1">
      <alignment vertical="center"/>
      <protection locked="0"/>
    </xf>
    <xf numFmtId="4" fontId="9" fillId="12" borderId="0" xfId="0" applyNumberFormat="1" applyFont="1" applyFill="1" applyAlignment="1" applyProtection="1">
      <alignment horizontal="right" vertical="center"/>
      <protection locked="0"/>
    </xf>
    <xf numFmtId="4" fontId="9" fillId="12" borderId="0" xfId="0" applyNumberFormat="1" applyFont="1" applyFill="1" applyAlignment="1" applyProtection="1">
      <alignment vertical="center"/>
      <protection locked="0"/>
    </xf>
    <xf numFmtId="164" fontId="31" fillId="0" borderId="37" xfId="2" applyNumberFormat="1" applyFont="1" applyBorder="1" applyAlignment="1">
      <alignment vertical="center" wrapText="1"/>
    </xf>
    <xf numFmtId="164" fontId="34" fillId="0" borderId="43" xfId="2" applyNumberFormat="1" applyFont="1" applyBorder="1" applyAlignment="1">
      <alignment vertical="center" wrapText="1"/>
    </xf>
    <xf numFmtId="164" fontId="31" fillId="0" borderId="49" xfId="2" applyNumberFormat="1" applyFont="1" applyBorder="1" applyAlignment="1">
      <alignment vertical="center" wrapText="1"/>
    </xf>
    <xf numFmtId="164" fontId="31" fillId="0" borderId="54" xfId="2" applyNumberFormat="1" applyFont="1" applyBorder="1" applyAlignment="1">
      <alignment vertical="center"/>
    </xf>
    <xf numFmtId="164" fontId="31" fillId="0" borderId="43" xfId="2" applyNumberFormat="1" applyFont="1" applyBorder="1" applyAlignment="1">
      <alignment vertical="center" wrapText="1"/>
    </xf>
    <xf numFmtId="164" fontId="31" fillId="0" borderId="49" xfId="2" applyNumberFormat="1" applyFont="1" applyBorder="1" applyAlignment="1">
      <alignment vertical="center"/>
    </xf>
    <xf numFmtId="164" fontId="31" fillId="0" borderId="60" xfId="2" applyNumberFormat="1" applyFont="1" applyBorder="1" applyAlignment="1">
      <alignment vertical="center"/>
    </xf>
    <xf numFmtId="164" fontId="34" fillId="0" borderId="46" xfId="2" applyNumberFormat="1" applyFont="1" applyBorder="1" applyAlignment="1">
      <alignment vertical="center"/>
    </xf>
    <xf numFmtId="0" fontId="34" fillId="0" borderId="47" xfId="2" applyFont="1" applyBorder="1" applyAlignment="1">
      <alignment vertical="center" wrapText="1"/>
    </xf>
    <xf numFmtId="0" fontId="34" fillId="0" borderId="48" xfId="2" applyFont="1" applyBorder="1" applyAlignment="1">
      <alignment vertical="center" wrapText="1"/>
    </xf>
    <xf numFmtId="164" fontId="31" fillId="0" borderId="46" xfId="2" applyNumberFormat="1" applyFont="1" applyBorder="1" applyAlignment="1">
      <alignment vertical="center"/>
    </xf>
    <xf numFmtId="164" fontId="31" fillId="0" borderId="47" xfId="2" applyNumberFormat="1" applyFont="1" applyBorder="1" applyAlignment="1">
      <alignment vertical="center"/>
    </xf>
    <xf numFmtId="0" fontId="31" fillId="0" borderId="48" xfId="2" applyFont="1" applyBorder="1" applyAlignment="1">
      <alignment vertical="center"/>
    </xf>
    <xf numFmtId="165" fontId="31" fillId="0" borderId="42" xfId="2" applyNumberFormat="1" applyFont="1" applyBorder="1" applyAlignment="1">
      <alignment vertical="center" wrapText="1"/>
    </xf>
    <xf numFmtId="165" fontId="31" fillId="0" borderId="46" xfId="2" applyNumberFormat="1" applyFont="1" applyBorder="1" applyAlignment="1">
      <alignment vertical="center"/>
    </xf>
    <xf numFmtId="165" fontId="31" fillId="0" borderId="47" xfId="2" applyNumberFormat="1" applyFont="1" applyBorder="1" applyAlignment="1">
      <alignment vertical="center"/>
    </xf>
    <xf numFmtId="165" fontId="31" fillId="0" borderId="48" xfId="2" applyNumberFormat="1" applyFont="1" applyBorder="1" applyAlignment="1">
      <alignment vertical="center"/>
    </xf>
    <xf numFmtId="164" fontId="28" fillId="0" borderId="30" xfId="2" applyNumberFormat="1" applyFont="1" applyBorder="1" applyAlignment="1">
      <alignment vertical="center"/>
    </xf>
    <xf numFmtId="10" fontId="28" fillId="0" borderId="28" xfId="2" applyNumberFormat="1" applyFont="1" applyBorder="1" applyAlignment="1">
      <alignment vertical="center"/>
    </xf>
    <xf numFmtId="0" fontId="28" fillId="0" borderId="12" xfId="2" applyFont="1" applyBorder="1" applyAlignment="1">
      <alignment vertical="center"/>
    </xf>
    <xf numFmtId="165" fontId="31" fillId="0" borderId="35" xfId="2" applyNumberFormat="1" applyFont="1" applyBorder="1" applyAlignment="1">
      <alignment vertical="center" wrapText="1"/>
    </xf>
    <xf numFmtId="165" fontId="1" fillId="0" borderId="0" xfId="2" applyNumberFormat="1"/>
    <xf numFmtId="0" fontId="9" fillId="0" borderId="0" xfId="0" applyFont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8" xfId="0" applyFont="1" applyBorder="1" applyAlignment="1" applyProtection="1">
      <alignment horizontal="center" vertical="center"/>
      <protection locked="0"/>
    </xf>
    <xf numFmtId="0" fontId="18" fillId="4" borderId="0" xfId="0" applyFont="1" applyFill="1" applyAlignment="1">
      <alignment vertical="center" wrapText="1"/>
    </xf>
    <xf numFmtId="0" fontId="17" fillId="0" borderId="0" xfId="0" applyFont="1" applyAlignment="1">
      <alignment wrapText="1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11" fillId="2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 wrapText="1"/>
    </xf>
    <xf numFmtId="0" fontId="11" fillId="3" borderId="0" xfId="0" applyFont="1" applyFill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0" fontId="16" fillId="0" borderId="0" xfId="0" applyFont="1" applyAlignment="1">
      <alignment horizontal="left" vertical="center"/>
    </xf>
    <xf numFmtId="0" fontId="2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6" fillId="7" borderId="11" xfId="2" applyFont="1" applyFill="1" applyBorder="1" applyAlignment="1">
      <alignment horizontal="center" vertical="center" wrapText="1"/>
    </xf>
    <xf numFmtId="0" fontId="26" fillId="7" borderId="16" xfId="2" applyFont="1" applyFill="1" applyBorder="1" applyAlignment="1">
      <alignment horizontal="center" vertical="center" wrapText="1"/>
    </xf>
    <xf numFmtId="0" fontId="28" fillId="7" borderId="19" xfId="2" applyFont="1" applyFill="1" applyBorder="1" applyAlignment="1">
      <alignment horizontal="center" vertical="center" wrapText="1"/>
    </xf>
    <xf numFmtId="0" fontId="28" fillId="7" borderId="20" xfId="2" applyFont="1" applyFill="1" applyBorder="1" applyAlignment="1">
      <alignment horizontal="center" vertical="center" wrapText="1"/>
    </xf>
    <xf numFmtId="0" fontId="28" fillId="7" borderId="21" xfId="2" applyFont="1" applyFill="1" applyBorder="1" applyAlignment="1">
      <alignment horizontal="center" vertical="center" wrapText="1"/>
    </xf>
    <xf numFmtId="0" fontId="1" fillId="0" borderId="25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17" xfId="2" applyBorder="1" applyAlignment="1">
      <alignment horizontal="center" vertical="center" wrapText="1"/>
    </xf>
    <xf numFmtId="0" fontId="1" fillId="0" borderId="28" xfId="2" applyBorder="1" applyAlignment="1">
      <alignment horizontal="center" vertical="center" wrapText="1"/>
    </xf>
    <xf numFmtId="0" fontId="1" fillId="0" borderId="10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28" fillId="7" borderId="18" xfId="2" applyFont="1" applyFill="1" applyBorder="1" applyAlignment="1">
      <alignment horizontal="center" vertical="center" wrapText="1"/>
    </xf>
    <xf numFmtId="0" fontId="1" fillId="0" borderId="24" xfId="2" applyBorder="1" applyAlignment="1">
      <alignment horizontal="center" vertical="center" wrapText="1"/>
    </xf>
    <xf numFmtId="0" fontId="28" fillId="7" borderId="22" xfId="2" applyFont="1" applyFill="1" applyBorder="1" applyAlignment="1">
      <alignment horizontal="center" vertical="center" wrapText="1"/>
    </xf>
    <xf numFmtId="0" fontId="1" fillId="0" borderId="26" xfId="2" applyBorder="1" applyAlignment="1">
      <alignment horizontal="center" vertical="center" wrapText="1"/>
    </xf>
    <xf numFmtId="0" fontId="1" fillId="0" borderId="31" xfId="2" applyBorder="1" applyAlignment="1">
      <alignment horizontal="center" vertical="center" wrapText="1"/>
    </xf>
    <xf numFmtId="0" fontId="28" fillId="8" borderId="18" xfId="2" applyFont="1" applyFill="1" applyBorder="1" applyAlignment="1">
      <alignment horizontal="center" vertical="center" wrapText="1"/>
    </xf>
    <xf numFmtId="0" fontId="28" fillId="8" borderId="29" xfId="2" applyFont="1" applyFill="1" applyBorder="1" applyAlignment="1">
      <alignment vertical="center" wrapText="1"/>
    </xf>
    <xf numFmtId="0" fontId="28" fillId="8" borderId="19" xfId="2" applyFont="1" applyFill="1" applyBorder="1" applyAlignment="1">
      <alignment horizontal="left" vertical="center" wrapText="1"/>
    </xf>
    <xf numFmtId="0" fontId="1" fillId="0" borderId="20" xfId="2" applyBorder="1" applyAlignment="1">
      <alignment horizontal="left" vertical="center" wrapText="1"/>
    </xf>
    <xf numFmtId="0" fontId="1" fillId="0" borderId="28" xfId="2" applyBorder="1" applyAlignment="1">
      <alignment horizontal="left" vertical="center" wrapText="1"/>
    </xf>
    <xf numFmtId="0" fontId="1" fillId="0" borderId="10" xfId="2" applyBorder="1" applyAlignment="1">
      <alignment horizontal="left" vertical="center" wrapText="1"/>
    </xf>
    <xf numFmtId="165" fontId="29" fillId="8" borderId="18" xfId="2" applyNumberFormat="1" applyFont="1" applyFill="1" applyBorder="1" applyAlignment="1">
      <alignment vertical="center"/>
    </xf>
    <xf numFmtId="0" fontId="29" fillId="8" borderId="29" xfId="2" applyFont="1" applyFill="1" applyBorder="1" applyAlignment="1">
      <alignment vertical="center"/>
    </xf>
    <xf numFmtId="165" fontId="28" fillId="8" borderId="18" xfId="2" applyNumberFormat="1" applyFont="1" applyFill="1" applyBorder="1" applyAlignment="1">
      <alignment vertical="center"/>
    </xf>
    <xf numFmtId="0" fontId="28" fillId="8" borderId="29" xfId="2" applyFont="1" applyFill="1" applyBorder="1" applyAlignment="1">
      <alignment vertical="center"/>
    </xf>
    <xf numFmtId="0" fontId="26" fillId="7" borderId="13" xfId="2" applyFont="1" applyFill="1" applyBorder="1" applyAlignment="1">
      <alignment horizontal="center" vertical="center" wrapText="1"/>
    </xf>
    <xf numFmtId="0" fontId="26" fillId="7" borderId="14" xfId="2" applyFont="1" applyFill="1" applyBorder="1" applyAlignment="1">
      <alignment horizontal="center" vertical="center" wrapText="1"/>
    </xf>
    <xf numFmtId="164" fontId="28" fillId="8" borderId="22" xfId="2" applyNumberFormat="1" applyFont="1" applyFill="1" applyBorder="1" applyAlignment="1">
      <alignment vertical="center"/>
    </xf>
    <xf numFmtId="164" fontId="28" fillId="8" borderId="31" xfId="2" applyNumberFormat="1" applyFont="1" applyFill="1" applyBorder="1" applyAlignment="1">
      <alignment vertical="center"/>
    </xf>
    <xf numFmtId="164" fontId="28" fillId="8" borderId="19" xfId="2" applyNumberFormat="1" applyFont="1" applyFill="1" applyBorder="1" applyAlignment="1">
      <alignment vertical="center"/>
    </xf>
    <xf numFmtId="164" fontId="28" fillId="8" borderId="28" xfId="2" applyNumberFormat="1" applyFont="1" applyFill="1" applyBorder="1" applyAlignment="1">
      <alignment vertical="center"/>
    </xf>
    <xf numFmtId="0" fontId="28" fillId="7" borderId="23" xfId="2" applyFont="1" applyFill="1" applyBorder="1" applyAlignment="1">
      <alignment horizontal="center" vertical="center" wrapText="1"/>
    </xf>
    <xf numFmtId="0" fontId="1" fillId="0" borderId="27" xfId="2" applyBorder="1" applyAlignment="1">
      <alignment horizontal="center" vertical="center" wrapText="1"/>
    </xf>
    <xf numFmtId="0" fontId="29" fillId="7" borderId="21" xfId="2" applyFont="1" applyFill="1" applyBorder="1" applyAlignment="1">
      <alignment horizontal="center" vertical="center" wrapText="1"/>
    </xf>
    <xf numFmtId="0" fontId="1" fillId="7" borderId="17" xfId="2" applyFill="1" applyBorder="1" applyAlignment="1">
      <alignment horizontal="center" vertical="center" wrapText="1"/>
    </xf>
    <xf numFmtId="0" fontId="1" fillId="0" borderId="20" xfId="2" applyBorder="1" applyAlignment="1">
      <alignment horizontal="center" vertical="center" wrapText="1"/>
    </xf>
    <xf numFmtId="0" fontId="1" fillId="0" borderId="21" xfId="2" applyBorder="1" applyAlignment="1">
      <alignment horizontal="center" vertical="center" wrapText="1"/>
    </xf>
    <xf numFmtId="165" fontId="28" fillId="8" borderId="23" xfId="2" applyNumberFormat="1" applyFont="1" applyFill="1" applyBorder="1" applyAlignment="1">
      <alignment vertical="center"/>
    </xf>
    <xf numFmtId="0" fontId="28" fillId="8" borderId="32" xfId="2" applyFont="1" applyFill="1" applyBorder="1" applyAlignment="1">
      <alignment vertical="center"/>
    </xf>
    <xf numFmtId="165" fontId="31" fillId="0" borderId="46" xfId="2" applyNumberFormat="1" applyFont="1" applyBorder="1" applyAlignment="1">
      <alignment vertical="center" wrapText="1"/>
    </xf>
    <xf numFmtId="0" fontId="1" fillId="0" borderId="47" xfId="2" applyBorder="1" applyAlignment="1">
      <alignment vertical="center" wrapText="1"/>
    </xf>
    <xf numFmtId="0" fontId="1" fillId="0" borderId="48" xfId="2" applyBorder="1" applyAlignment="1">
      <alignment vertical="center" wrapText="1"/>
    </xf>
    <xf numFmtId="164" fontId="31" fillId="0" borderId="33" xfId="2" applyNumberFormat="1" applyFont="1" applyBorder="1" applyAlignment="1">
      <alignment vertical="center" wrapText="1"/>
    </xf>
    <xf numFmtId="0" fontId="31" fillId="0" borderId="34" xfId="2" applyFont="1" applyBorder="1" applyAlignment="1">
      <alignment vertical="center" wrapText="1"/>
    </xf>
    <xf numFmtId="0" fontId="31" fillId="0" borderId="36" xfId="2" applyFont="1" applyBorder="1" applyAlignment="1">
      <alignment vertical="center" wrapText="1"/>
    </xf>
    <xf numFmtId="164" fontId="31" fillId="0" borderId="46" xfId="2" applyNumberFormat="1" applyFont="1" applyBorder="1" applyAlignment="1">
      <alignment vertical="center" wrapText="1"/>
    </xf>
    <xf numFmtId="0" fontId="31" fillId="0" borderId="47" xfId="2" applyFont="1" applyBorder="1" applyAlignment="1">
      <alignment vertical="center" wrapText="1"/>
    </xf>
    <xf numFmtId="0" fontId="31" fillId="0" borderId="48" xfId="2" applyFont="1" applyBorder="1" applyAlignment="1">
      <alignment vertical="center" wrapText="1"/>
    </xf>
    <xf numFmtId="0" fontId="1" fillId="0" borderId="52" xfId="2" applyBorder="1" applyAlignment="1">
      <alignment vertical="center" wrapText="1"/>
    </xf>
    <xf numFmtId="164" fontId="31" fillId="0" borderId="51" xfId="2" applyNumberFormat="1" applyFont="1" applyBorder="1" applyAlignment="1">
      <alignment vertical="center" wrapText="1"/>
    </xf>
    <xf numFmtId="0" fontId="31" fillId="0" borderId="52" xfId="2" applyFont="1" applyBorder="1" applyAlignment="1">
      <alignment vertical="center" wrapText="1"/>
    </xf>
    <xf numFmtId="0" fontId="31" fillId="0" borderId="56" xfId="2" applyFont="1" applyBorder="1" applyAlignment="1">
      <alignment vertical="center" wrapText="1"/>
    </xf>
    <xf numFmtId="0" fontId="1" fillId="0" borderId="39" xfId="2" applyBorder="1" applyAlignment="1">
      <alignment vertical="center" wrapText="1"/>
    </xf>
    <xf numFmtId="0" fontId="1" fillId="0" borderId="40" xfId="2" applyBorder="1" applyAlignment="1">
      <alignment vertical="center" wrapText="1"/>
    </xf>
    <xf numFmtId="0" fontId="1" fillId="0" borderId="45" xfId="2" applyBorder="1" applyAlignment="1">
      <alignment vertical="center" wrapText="1"/>
    </xf>
    <xf numFmtId="0" fontId="1" fillId="0" borderId="47" xfId="2" applyBorder="1" applyAlignment="1">
      <alignment horizontal="left" vertical="top" wrapText="1"/>
    </xf>
    <xf numFmtId="0" fontId="1" fillId="0" borderId="47" xfId="2" applyBorder="1" applyAlignment="1">
      <alignment vertical="top" wrapText="1"/>
    </xf>
    <xf numFmtId="0" fontId="1" fillId="0" borderId="48" xfId="2" applyBorder="1" applyAlignment="1">
      <alignment vertical="top" wrapText="1"/>
    </xf>
    <xf numFmtId="0" fontId="31" fillId="0" borderId="47" xfId="2" applyFont="1" applyBorder="1" applyAlignment="1">
      <alignment vertical="center"/>
    </xf>
    <xf numFmtId="0" fontId="31" fillId="0" borderId="48" xfId="2" applyFont="1" applyBorder="1" applyAlignment="1">
      <alignment vertical="center"/>
    </xf>
    <xf numFmtId="0" fontId="28" fillId="8" borderId="13" xfId="2" applyFont="1" applyFill="1" applyBorder="1" applyAlignment="1">
      <alignment vertical="center" wrapText="1"/>
    </xf>
    <xf numFmtId="0" fontId="1" fillId="0" borderId="11" xfId="2" applyBorder="1" applyAlignment="1">
      <alignment vertical="center" wrapText="1"/>
    </xf>
    <xf numFmtId="0" fontId="1" fillId="0" borderId="34" xfId="2" applyBorder="1" applyAlignment="1">
      <alignment vertical="center" wrapText="1"/>
    </xf>
    <xf numFmtId="0" fontId="1" fillId="0" borderId="36" xfId="2" applyBorder="1" applyAlignment="1">
      <alignment vertical="center" wrapText="1"/>
    </xf>
    <xf numFmtId="165" fontId="31" fillId="0" borderId="47" xfId="2" applyNumberFormat="1" applyFont="1" applyBorder="1" applyAlignment="1">
      <alignment vertical="center" wrapText="1"/>
    </xf>
    <xf numFmtId="165" fontId="31" fillId="0" borderId="48" xfId="2" applyNumberFormat="1" applyFont="1" applyBorder="1" applyAlignment="1">
      <alignment vertical="center" wrapText="1"/>
    </xf>
    <xf numFmtId="165" fontId="31" fillId="0" borderId="57" xfId="2" applyNumberFormat="1" applyFont="1" applyBorder="1" applyAlignment="1">
      <alignment vertical="center" wrapText="1"/>
    </xf>
    <xf numFmtId="0" fontId="1" fillId="0" borderId="58" xfId="2" applyBorder="1" applyAlignment="1">
      <alignment vertical="center"/>
    </xf>
    <xf numFmtId="0" fontId="1" fillId="0" borderId="62" xfId="2" applyBorder="1" applyAlignment="1">
      <alignment vertical="center"/>
    </xf>
    <xf numFmtId="0" fontId="0" fillId="0" borderId="0" xfId="0"/>
    <xf numFmtId="0" fontId="28" fillId="0" borderId="13" xfId="2" applyFont="1" applyBorder="1" applyAlignment="1">
      <alignment vertical="center" wrapText="1"/>
    </xf>
    <xf numFmtId="0" fontId="1" fillId="0" borderId="47" xfId="2" applyBorder="1" applyAlignment="1">
      <alignment vertical="center"/>
    </xf>
    <xf numFmtId="0" fontId="1" fillId="0" borderId="48" xfId="2" applyBorder="1" applyAlignment="1">
      <alignment vertical="center"/>
    </xf>
    <xf numFmtId="0" fontId="1" fillId="6" borderId="47" xfId="2" applyFill="1" applyBorder="1" applyAlignment="1">
      <alignment vertical="center" wrapText="1"/>
    </xf>
    <xf numFmtId="0" fontId="28" fillId="0" borderId="34" xfId="2" applyFont="1" applyBorder="1" applyAlignment="1">
      <alignment horizontal="center" vertical="center"/>
    </xf>
    <xf numFmtId="0" fontId="28" fillId="0" borderId="36" xfId="2" applyFont="1" applyBorder="1" applyAlignment="1">
      <alignment horizontal="center" vertical="center"/>
    </xf>
    <xf numFmtId="10" fontId="28" fillId="0" borderId="28" xfId="2" applyNumberFormat="1" applyFont="1" applyBorder="1" applyAlignment="1">
      <alignment vertical="center"/>
    </xf>
    <xf numFmtId="0" fontId="1" fillId="0" borderId="10" xfId="2" applyBorder="1" applyAlignment="1">
      <alignment vertical="center"/>
    </xf>
  </cellXfs>
  <cellStyles count="5">
    <cellStyle name="Standard" xfId="0" builtinId="0"/>
    <cellStyle name="Standard 2" xfId="2" xr:uid="{00000000-0005-0000-0000-000001000000}"/>
    <cellStyle name="Standard 2 2" xfId="3" xr:uid="{00000000-0005-0000-0000-000002000000}"/>
    <cellStyle name="Standard 3" xfId="1" xr:uid="{00000000-0005-0000-0000-000003000000}"/>
    <cellStyle name="Währung 2" xfId="4" xr:uid="{2819AD4A-F067-49DD-9D58-CE03969A750D}"/>
  </cellStyles>
  <dxfs count="0"/>
  <tableStyles count="0" defaultTableStyle="TableStyleMedium2" defaultPivotStyle="PivotStyleLight16"/>
  <colors>
    <mruColors>
      <color rgb="FFFFFF99"/>
      <color rgb="FF73E0E3"/>
      <color rgb="FF63655B"/>
      <color rgb="FF0A6AA0"/>
      <color rgb="FF0091C0"/>
      <color rgb="FF4EBCEA"/>
      <color rgb="FF000000"/>
      <color rgb="FF0000FF"/>
      <color rgb="FF0099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273607</xdr:colOff>
      <xdr:row>0</xdr:row>
      <xdr:rowOff>0</xdr:rowOff>
    </xdr:from>
    <xdr:to>
      <xdr:col>17</xdr:col>
      <xdr:colOff>744653</xdr:colOff>
      <xdr:row>42</xdr:row>
      <xdr:rowOff>92301</xdr:rowOff>
    </xdr:to>
    <xdr:sp macro="" textlink="">
      <xdr:nvSpPr>
        <xdr:cNvPr id="2" name="Wasserzeichen_1">
          <a:extLst>
            <a:ext uri="{FF2B5EF4-FFF2-40B4-BE49-F238E27FC236}">
              <a16:creationId xmlns:a16="http://schemas.microsoft.com/office/drawing/2014/main" id="{48DC4016-48F5-01DC-E3B4-71549B4DF9CA}"/>
            </a:ext>
          </a:extLst>
        </xdr:cNvPr>
        <xdr:cNvSpPr txBox="1"/>
      </xdr:nvSpPr>
      <xdr:spPr>
        <a:xfrm rot="2700000">
          <a:off x="2787079" y="2849103"/>
          <a:ext cx="8074251" cy="2376046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ctr" anchorCtr="1"/>
        <a:lstStyle/>
        <a:p>
          <a:r>
            <a:rPr lang="de-DE" sz="13800" b="1" kern="1200">
              <a:solidFill>
                <a:srgbClr val="C8C8C8">
                  <a:alpha val="50000"/>
                </a:srgbClr>
              </a:solidFill>
            </a:rPr>
            <a:t>ENTWURF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200891</xdr:colOff>
      <xdr:row>0</xdr:row>
      <xdr:rowOff>0</xdr:rowOff>
    </xdr:from>
    <xdr:to>
      <xdr:col>12</xdr:col>
      <xdr:colOff>309755</xdr:colOff>
      <xdr:row>48</xdr:row>
      <xdr:rowOff>157814</xdr:rowOff>
    </xdr:to>
    <xdr:sp macro="" textlink="">
      <xdr:nvSpPr>
        <xdr:cNvPr id="2" name="Wasserzeichen_2">
          <a:extLst>
            <a:ext uri="{FF2B5EF4-FFF2-40B4-BE49-F238E27FC236}">
              <a16:creationId xmlns:a16="http://schemas.microsoft.com/office/drawing/2014/main" id="{DF291DA6-45CC-73FB-AB44-003738D99B59}"/>
            </a:ext>
          </a:extLst>
        </xdr:cNvPr>
        <xdr:cNvSpPr txBox="1"/>
      </xdr:nvSpPr>
      <xdr:spPr>
        <a:xfrm rot="2700000">
          <a:off x="1019378" y="3763038"/>
          <a:ext cx="9120839" cy="1594764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ctr" anchorCtr="1"/>
        <a:lstStyle/>
        <a:p>
          <a:r>
            <a:rPr lang="de-DE" sz="13800" b="1" kern="1200">
              <a:solidFill>
                <a:srgbClr val="C8C8C8">
                  <a:alpha val="50000"/>
                </a:srgbClr>
              </a:solidFill>
            </a:rPr>
            <a:t>ENTWURF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BA52"/>
  <sheetViews>
    <sheetView workbookViewId="0">
      <selection activeCell="I27" sqref="I27"/>
    </sheetView>
  </sheetViews>
  <sheetFormatPr baseColWidth="10" defaultRowHeight="12.5" outlineLevelRow="1" x14ac:dyDescent="0.25"/>
  <cols>
    <col min="1" max="1" width="3.26953125" style="6" customWidth="1"/>
    <col min="2" max="3" width="2.81640625" style="6" customWidth="1"/>
    <col min="4" max="4" width="38.1796875" style="7" customWidth="1"/>
    <col min="5" max="5" width="1.26953125" style="6" customWidth="1"/>
    <col min="6" max="6" width="11.7265625" style="7" customWidth="1"/>
    <col min="7" max="7" width="1.453125" style="8" customWidth="1"/>
    <col min="8" max="8" width="1.26953125" style="6" customWidth="1"/>
    <col min="9" max="9" width="14.7265625" style="7" customWidth="1"/>
    <col min="10" max="10" width="1.453125" style="8" customWidth="1"/>
    <col min="11" max="11" width="1.453125" style="6" customWidth="1"/>
    <col min="12" max="12" width="11.1796875" style="7" customWidth="1"/>
    <col min="13" max="13" width="1.453125" style="8" customWidth="1"/>
    <col min="14" max="14" width="1.453125" style="6" customWidth="1"/>
    <col min="15" max="15" width="11.7265625" style="7" customWidth="1"/>
    <col min="16" max="16" width="1.453125" style="8" customWidth="1"/>
    <col min="17" max="17" width="1.453125" style="6" customWidth="1"/>
    <col min="18" max="18" width="12.7265625" style="7" customWidth="1"/>
    <col min="19" max="19" width="1.453125" style="8" customWidth="1"/>
    <col min="20" max="20" width="1.453125" style="6" customWidth="1"/>
    <col min="21" max="21" width="15.1796875" style="7" customWidth="1"/>
    <col min="22" max="22" width="1.453125" style="8" customWidth="1"/>
    <col min="23" max="23" width="1.453125" style="6" customWidth="1"/>
    <col min="24" max="24" width="12" style="7" customWidth="1"/>
    <col min="25" max="25" width="1.453125" style="8" customWidth="1"/>
    <col min="26" max="26" width="1.453125" style="6" hidden="1" customWidth="1"/>
    <col min="27" max="27" width="12.26953125" style="7" hidden="1" customWidth="1"/>
    <col min="28" max="28" width="1.453125" style="8" hidden="1" customWidth="1"/>
    <col min="29" max="29" width="1.453125" style="6" hidden="1" customWidth="1"/>
    <col min="30" max="30" width="11.54296875" style="7" hidden="1" customWidth="1"/>
    <col min="31" max="31" width="1.453125" style="8" hidden="1" customWidth="1"/>
    <col min="32" max="32" width="1.453125" style="6" hidden="1" customWidth="1"/>
    <col min="33" max="33" width="11.81640625" style="7" hidden="1" customWidth="1"/>
    <col min="34" max="34" width="1.453125" style="8" hidden="1" customWidth="1"/>
    <col min="35" max="35" width="1.453125" style="6" hidden="1" customWidth="1"/>
    <col min="36" max="36" width="11.1796875" style="7" hidden="1" customWidth="1"/>
    <col min="37" max="37" width="1.453125" style="8" hidden="1" customWidth="1"/>
    <col min="38" max="38" width="1.453125" style="6" hidden="1" customWidth="1"/>
    <col min="39" max="39" width="11.26953125" style="7" hidden="1" customWidth="1"/>
    <col min="40" max="40" width="1.453125" style="8" hidden="1" customWidth="1"/>
    <col min="41" max="41" width="1.453125" style="6" hidden="1" customWidth="1"/>
    <col min="42" max="42" width="11.26953125" style="7" hidden="1" customWidth="1"/>
    <col min="43" max="43" width="1.453125" style="8" hidden="1" customWidth="1"/>
    <col min="44" max="44" width="1.453125" style="6" customWidth="1"/>
    <col min="45" max="45" width="13.26953125" style="7" customWidth="1"/>
    <col min="46" max="46" width="1.453125" style="8" customWidth="1"/>
    <col min="47" max="47" width="1.453125" style="6" customWidth="1"/>
    <col min="48" max="48" width="12.26953125" style="7" bestFit="1" customWidth="1"/>
    <col min="49" max="49" width="1.453125" style="8" customWidth="1"/>
  </cols>
  <sheetData>
    <row r="1" spans="1:49" ht="16.5" customHeight="1" x14ac:dyDescent="0.25">
      <c r="A1" s="267" t="s">
        <v>64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  <c r="AE1" s="268"/>
      <c r="AF1" s="268"/>
      <c r="AG1" s="268"/>
      <c r="AH1" s="268"/>
      <c r="AI1" s="268"/>
      <c r="AJ1" s="268"/>
      <c r="AK1" s="268"/>
      <c r="AL1" s="268"/>
      <c r="AM1" s="268"/>
      <c r="AN1" s="268"/>
      <c r="AO1" s="268"/>
      <c r="AP1" s="268"/>
      <c r="AQ1" s="268"/>
      <c r="AR1" s="268"/>
      <c r="AS1" s="268"/>
      <c r="AT1" s="268"/>
      <c r="AU1" s="268"/>
      <c r="AV1" s="268"/>
      <c r="AW1" s="268"/>
    </row>
    <row r="2" spans="1:49" ht="15.5" x14ac:dyDescent="0.25">
      <c r="A2" s="267" t="s">
        <v>65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  <c r="AJ2" s="268"/>
      <c r="AK2" s="268"/>
      <c r="AL2" s="268"/>
      <c r="AM2" s="268"/>
      <c r="AN2" s="268"/>
      <c r="AO2" s="268"/>
      <c r="AP2" s="268"/>
      <c r="AQ2" s="268"/>
      <c r="AR2" s="268"/>
      <c r="AS2" s="268"/>
      <c r="AT2" s="268"/>
      <c r="AU2" s="268"/>
      <c r="AV2" s="268"/>
      <c r="AW2" s="268"/>
    </row>
    <row r="3" spans="1:49" ht="10.5" customHeight="1" x14ac:dyDescent="0.4">
      <c r="A3" s="1"/>
      <c r="B3"/>
      <c r="C3"/>
      <c r="D3"/>
      <c r="E3" s="3"/>
      <c r="F3" s="2"/>
      <c r="G3" s="3"/>
      <c r="H3" s="3"/>
      <c r="I3" s="2"/>
      <c r="J3" s="3"/>
      <c r="K3" s="3"/>
      <c r="L3" s="2"/>
      <c r="M3" s="3"/>
      <c r="N3" s="3"/>
      <c r="O3" s="2"/>
      <c r="P3" s="3"/>
      <c r="Q3" s="3"/>
      <c r="R3" s="2"/>
      <c r="S3" s="3"/>
      <c r="T3" s="3"/>
      <c r="U3" s="2"/>
      <c r="V3" s="3"/>
      <c r="W3" s="3"/>
      <c r="X3" s="2"/>
      <c r="Y3" s="3"/>
      <c r="Z3" s="3"/>
      <c r="AA3" s="2"/>
      <c r="AB3" s="3"/>
      <c r="AC3"/>
      <c r="AD3" s="2"/>
      <c r="AE3" s="3"/>
      <c r="AF3"/>
      <c r="AG3" s="2"/>
      <c r="AH3" s="3"/>
      <c r="AI3" s="3"/>
      <c r="AJ3" s="2"/>
      <c r="AK3" s="3"/>
      <c r="AL3"/>
      <c r="AM3" s="2"/>
      <c r="AN3" s="3"/>
      <c r="AO3"/>
      <c r="AP3" s="2"/>
      <c r="AQ3" s="3"/>
      <c r="AR3"/>
      <c r="AS3"/>
      <c r="AT3"/>
      <c r="AU3"/>
      <c r="AV3"/>
      <c r="AW3"/>
    </row>
    <row r="4" spans="1:49" s="9" customFormat="1" ht="21" customHeight="1" thickBot="1" x14ac:dyDescent="0.4">
      <c r="A4" s="252" t="s">
        <v>125</v>
      </c>
      <c r="B4" s="252"/>
      <c r="C4" s="252"/>
      <c r="D4" s="252"/>
      <c r="E4" s="251" t="s">
        <v>48</v>
      </c>
      <c r="F4" s="252"/>
      <c r="G4" s="253"/>
      <c r="H4" s="251" t="s">
        <v>50</v>
      </c>
      <c r="I4" s="252"/>
      <c r="J4" s="253"/>
      <c r="K4" s="251" t="s">
        <v>49</v>
      </c>
      <c r="L4" s="252"/>
      <c r="M4" s="252"/>
      <c r="N4" s="251" t="s">
        <v>41</v>
      </c>
      <c r="O4" s="252"/>
      <c r="P4" s="253"/>
      <c r="Q4" s="251" t="s">
        <v>42</v>
      </c>
      <c r="R4" s="252"/>
      <c r="S4" s="253"/>
      <c r="T4" s="251" t="s">
        <v>43</v>
      </c>
      <c r="U4" s="252"/>
      <c r="V4" s="252"/>
      <c r="W4" s="251" t="s">
        <v>44</v>
      </c>
      <c r="X4" s="252"/>
      <c r="Y4" s="253"/>
      <c r="Z4" s="251" t="s">
        <v>50</v>
      </c>
      <c r="AA4" s="252"/>
      <c r="AB4" s="252"/>
      <c r="AC4" s="252"/>
      <c r="AD4" s="252"/>
      <c r="AE4" s="252"/>
      <c r="AF4" s="252"/>
      <c r="AG4" s="252"/>
      <c r="AH4" s="253"/>
      <c r="AI4" s="251" t="s">
        <v>49</v>
      </c>
      <c r="AJ4" s="252"/>
      <c r="AK4" s="252"/>
      <c r="AL4" s="252"/>
      <c r="AM4" s="252"/>
      <c r="AN4" s="252"/>
      <c r="AO4" s="252"/>
      <c r="AP4" s="252"/>
      <c r="AQ4" s="253"/>
      <c r="AR4" s="251" t="s">
        <v>52</v>
      </c>
      <c r="AS4" s="252"/>
      <c r="AT4" s="253"/>
      <c r="AU4" s="254" t="s">
        <v>47</v>
      </c>
      <c r="AV4" s="255"/>
      <c r="AW4" s="255"/>
    </row>
    <row r="5" spans="1:49" s="4" customFormat="1" ht="15" customHeight="1" x14ac:dyDescent="0.25">
      <c r="A5" s="10"/>
      <c r="B5" s="262" t="s">
        <v>46</v>
      </c>
      <c r="C5" s="263"/>
      <c r="D5" s="263"/>
      <c r="E5" s="243" t="s">
        <v>0</v>
      </c>
      <c r="F5" s="244"/>
      <c r="G5" s="244"/>
      <c r="H5" s="243" t="s">
        <v>0</v>
      </c>
      <c r="I5" s="244"/>
      <c r="J5" s="244"/>
      <c r="K5" s="243" t="s">
        <v>0</v>
      </c>
      <c r="L5" s="244"/>
      <c r="M5" s="244"/>
      <c r="N5" s="243" t="s">
        <v>0</v>
      </c>
      <c r="O5" s="244"/>
      <c r="P5" s="244"/>
      <c r="Q5" s="249" t="s">
        <v>0</v>
      </c>
      <c r="R5" s="250"/>
      <c r="S5" s="256"/>
      <c r="T5" s="249" t="s">
        <v>0</v>
      </c>
      <c r="U5" s="250"/>
      <c r="V5" s="250"/>
      <c r="W5" s="243" t="s">
        <v>0</v>
      </c>
      <c r="X5" s="244"/>
      <c r="Y5" s="244"/>
      <c r="Z5" s="243" t="s">
        <v>0</v>
      </c>
      <c r="AA5" s="244"/>
      <c r="AB5" s="244"/>
      <c r="AC5" s="245" t="s">
        <v>1</v>
      </c>
      <c r="AD5" s="244"/>
      <c r="AE5" s="246"/>
      <c r="AF5" s="240" t="s">
        <v>45</v>
      </c>
      <c r="AG5" s="240"/>
      <c r="AH5" s="240"/>
      <c r="AI5" s="243" t="s">
        <v>0</v>
      </c>
      <c r="AJ5" s="244"/>
      <c r="AK5" s="244"/>
      <c r="AL5" s="245" t="s">
        <v>1</v>
      </c>
      <c r="AM5" s="244"/>
      <c r="AN5" s="246"/>
      <c r="AO5" s="240" t="s">
        <v>45</v>
      </c>
      <c r="AP5" s="240"/>
      <c r="AQ5" s="240"/>
      <c r="AR5" s="243" t="s">
        <v>0</v>
      </c>
      <c r="AS5" s="244"/>
      <c r="AT5" s="244"/>
      <c r="AU5" s="249" t="s">
        <v>0</v>
      </c>
      <c r="AV5" s="250"/>
      <c r="AW5" s="250"/>
    </row>
    <row r="6" spans="1:49" s="4" customFormat="1" ht="15" customHeight="1" x14ac:dyDescent="0.25">
      <c r="A6" s="11"/>
      <c r="B6" s="263"/>
      <c r="C6" s="263"/>
      <c r="D6" s="263"/>
      <c r="E6" s="241" t="s">
        <v>53</v>
      </c>
      <c r="F6" s="242"/>
      <c r="G6" s="242"/>
      <c r="H6" s="241" t="s">
        <v>53</v>
      </c>
      <c r="I6" s="242"/>
      <c r="J6" s="242"/>
      <c r="K6" s="241" t="s">
        <v>53</v>
      </c>
      <c r="L6" s="242"/>
      <c r="M6" s="242"/>
      <c r="N6" s="241" t="s">
        <v>53</v>
      </c>
      <c r="O6" s="242"/>
      <c r="P6" s="242"/>
      <c r="Q6" s="241" t="s">
        <v>53</v>
      </c>
      <c r="R6" s="242"/>
      <c r="S6" s="242"/>
      <c r="T6" s="241" t="s">
        <v>53</v>
      </c>
      <c r="U6" s="242"/>
      <c r="V6" s="242"/>
      <c r="W6" s="241" t="s">
        <v>53</v>
      </c>
      <c r="X6" s="242"/>
      <c r="Y6" s="242"/>
      <c r="Z6" s="241" t="s">
        <v>53</v>
      </c>
      <c r="AA6" s="242"/>
      <c r="AB6" s="242"/>
      <c r="AC6" s="247" t="s">
        <v>53</v>
      </c>
      <c r="AD6" s="242"/>
      <c r="AE6" s="248"/>
      <c r="AF6" s="240"/>
      <c r="AG6" s="240"/>
      <c r="AH6" s="240"/>
      <c r="AI6" s="241" t="s">
        <v>53</v>
      </c>
      <c r="AJ6" s="242"/>
      <c r="AK6" s="242"/>
      <c r="AL6" s="247" t="s">
        <v>53</v>
      </c>
      <c r="AM6" s="242"/>
      <c r="AN6" s="248"/>
      <c r="AO6" s="240"/>
      <c r="AP6" s="240"/>
      <c r="AQ6" s="240"/>
      <c r="AR6" s="241" t="s">
        <v>53</v>
      </c>
      <c r="AS6" s="242"/>
      <c r="AT6" s="242"/>
      <c r="AU6" s="241" t="s">
        <v>58</v>
      </c>
      <c r="AV6" s="242"/>
      <c r="AW6" s="242"/>
    </row>
    <row r="7" spans="1:49" s="5" customFormat="1" ht="14.15" customHeight="1" x14ac:dyDescent="0.25">
      <c r="A7" s="12" t="s">
        <v>2</v>
      </c>
      <c r="B7" s="259" t="s">
        <v>123</v>
      </c>
      <c r="C7" s="259"/>
      <c r="D7" s="259"/>
      <c r="E7" s="17"/>
      <c r="F7" s="18"/>
      <c r="G7" s="19"/>
      <c r="H7" s="17"/>
      <c r="I7" s="18"/>
      <c r="J7" s="19"/>
      <c r="K7" s="17"/>
      <c r="L7" s="18"/>
      <c r="M7" s="19"/>
      <c r="N7" s="17"/>
      <c r="O7" s="18"/>
      <c r="P7" s="19"/>
      <c r="Q7" s="17"/>
      <c r="R7" s="18"/>
      <c r="S7" s="19"/>
      <c r="T7" s="17"/>
      <c r="U7" s="18"/>
      <c r="V7" s="19"/>
      <c r="W7" s="17"/>
      <c r="X7" s="18">
        <f>O7+R7+U7</f>
        <v>0</v>
      </c>
      <c r="Y7" s="19"/>
      <c r="Z7" s="17"/>
      <c r="AA7" s="18">
        <v>6846000</v>
      </c>
      <c r="AB7" s="19"/>
      <c r="AC7" s="20"/>
      <c r="AD7" s="24">
        <v>6775866.5999999996</v>
      </c>
      <c r="AE7" s="21"/>
      <c r="AF7" s="22"/>
      <c r="AG7" s="23">
        <f>AD7-AA7</f>
        <v>-70133.399999999994</v>
      </c>
      <c r="AH7" s="23"/>
      <c r="AI7" s="17"/>
      <c r="AJ7" s="18">
        <v>1253000</v>
      </c>
      <c r="AK7" s="19"/>
      <c r="AL7" s="20"/>
      <c r="AM7" s="24">
        <v>1338334.1499999999</v>
      </c>
      <c r="AN7" s="21"/>
      <c r="AO7" s="22"/>
      <c r="AP7" s="23">
        <f>AM7-AJ7</f>
        <v>85334.15</v>
      </c>
      <c r="AQ7" s="23"/>
      <c r="AR7" s="17"/>
      <c r="AS7" s="18"/>
      <c r="AT7" s="19"/>
      <c r="AU7" s="17"/>
      <c r="AV7" s="18">
        <f>F7+I7+L7+O7+R7+U7+X7+AS7</f>
        <v>0</v>
      </c>
      <c r="AW7" s="19"/>
    </row>
    <row r="8" spans="1:49" s="5" customFormat="1" ht="14.15" customHeight="1" x14ac:dyDescent="0.25">
      <c r="A8" s="12"/>
      <c r="B8" s="36" t="s">
        <v>66</v>
      </c>
      <c r="C8" s="36"/>
      <c r="D8" s="36" t="s">
        <v>71</v>
      </c>
      <c r="E8" s="210"/>
      <c r="F8" s="211"/>
      <c r="G8" s="212"/>
      <c r="H8" s="37" t="s">
        <v>11</v>
      </c>
      <c r="I8" s="38"/>
      <c r="J8" s="201" t="s">
        <v>12</v>
      </c>
      <c r="K8" s="210"/>
      <c r="L8" s="211"/>
      <c r="M8" s="212"/>
      <c r="N8" s="210"/>
      <c r="O8" s="211"/>
      <c r="P8" s="212"/>
      <c r="Q8" s="210"/>
      <c r="R8" s="211"/>
      <c r="S8" s="212"/>
      <c r="T8" s="210"/>
      <c r="U8" s="211"/>
      <c r="V8" s="212"/>
      <c r="W8" s="210"/>
      <c r="X8" s="211"/>
      <c r="Y8" s="212"/>
      <c r="Z8" s="210"/>
      <c r="AA8" s="211"/>
      <c r="AB8" s="212"/>
      <c r="AC8" s="213"/>
      <c r="AD8" s="214"/>
      <c r="AE8" s="215"/>
      <c r="AF8" s="216"/>
      <c r="AG8" s="217"/>
      <c r="AH8" s="217"/>
      <c r="AI8" s="210"/>
      <c r="AJ8" s="211"/>
      <c r="AK8" s="212"/>
      <c r="AL8" s="213"/>
      <c r="AM8" s="214"/>
      <c r="AN8" s="215"/>
      <c r="AO8" s="216"/>
      <c r="AP8" s="217"/>
      <c r="AQ8" s="217"/>
      <c r="AR8" s="210"/>
      <c r="AS8" s="211"/>
      <c r="AT8" s="212"/>
      <c r="AU8" s="37" t="s">
        <v>11</v>
      </c>
      <c r="AV8" s="38">
        <f t="shared" ref="AV8:AV21" si="0">F8+I8+L8+O8+R8+U8+X8+AS8</f>
        <v>0</v>
      </c>
      <c r="AW8" s="201" t="s">
        <v>12</v>
      </c>
    </row>
    <row r="9" spans="1:49" s="5" customFormat="1" ht="14.15" customHeight="1" x14ac:dyDescent="0.25">
      <c r="A9" s="12"/>
      <c r="B9" s="35"/>
      <c r="C9" s="35"/>
      <c r="D9" s="36" t="s">
        <v>68</v>
      </c>
      <c r="E9" s="210"/>
      <c r="F9" s="211"/>
      <c r="G9" s="212"/>
      <c r="H9" s="37" t="s">
        <v>11</v>
      </c>
      <c r="I9" s="38"/>
      <c r="J9" s="201" t="s">
        <v>12</v>
      </c>
      <c r="K9" s="210"/>
      <c r="L9" s="211"/>
      <c r="M9" s="212"/>
      <c r="N9" s="210"/>
      <c r="O9" s="211"/>
      <c r="P9" s="212"/>
      <c r="Q9" s="210"/>
      <c r="R9" s="211"/>
      <c r="S9" s="212"/>
      <c r="T9" s="210"/>
      <c r="U9" s="211"/>
      <c r="V9" s="212"/>
      <c r="W9" s="210"/>
      <c r="X9" s="211"/>
      <c r="Y9" s="212"/>
      <c r="Z9" s="210"/>
      <c r="AA9" s="211"/>
      <c r="AB9" s="212"/>
      <c r="AC9" s="213"/>
      <c r="AD9" s="214"/>
      <c r="AE9" s="215"/>
      <c r="AF9" s="216"/>
      <c r="AG9" s="217"/>
      <c r="AH9" s="217"/>
      <c r="AI9" s="210"/>
      <c r="AJ9" s="211"/>
      <c r="AK9" s="212"/>
      <c r="AL9" s="213"/>
      <c r="AM9" s="214"/>
      <c r="AN9" s="215"/>
      <c r="AO9" s="216"/>
      <c r="AP9" s="217"/>
      <c r="AQ9" s="217"/>
      <c r="AR9" s="210"/>
      <c r="AS9" s="211"/>
      <c r="AT9" s="212"/>
      <c r="AU9" s="37" t="s">
        <v>11</v>
      </c>
      <c r="AV9" s="38">
        <f t="shared" si="0"/>
        <v>0</v>
      </c>
      <c r="AW9" s="201" t="s">
        <v>12</v>
      </c>
    </row>
    <row r="10" spans="1:49" s="5" customFormat="1" ht="14.15" customHeight="1" x14ac:dyDescent="0.25">
      <c r="A10" s="12"/>
      <c r="B10" s="35"/>
      <c r="C10" s="35"/>
      <c r="D10" s="36" t="s">
        <v>70</v>
      </c>
      <c r="E10" s="210"/>
      <c r="F10" s="211"/>
      <c r="G10" s="212"/>
      <c r="H10" s="37" t="s">
        <v>11</v>
      </c>
      <c r="I10" s="38"/>
      <c r="J10" s="201" t="s">
        <v>12</v>
      </c>
      <c r="K10" s="210"/>
      <c r="L10" s="211"/>
      <c r="M10" s="212"/>
      <c r="N10" s="210"/>
      <c r="O10" s="211"/>
      <c r="P10" s="212"/>
      <c r="Q10" s="210"/>
      <c r="R10" s="211"/>
      <c r="S10" s="212"/>
      <c r="T10" s="210"/>
      <c r="U10" s="211"/>
      <c r="V10" s="212"/>
      <c r="W10" s="210"/>
      <c r="X10" s="211"/>
      <c r="Y10" s="212"/>
      <c r="Z10" s="210"/>
      <c r="AA10" s="211"/>
      <c r="AB10" s="212"/>
      <c r="AC10" s="213"/>
      <c r="AD10" s="214"/>
      <c r="AE10" s="215"/>
      <c r="AF10" s="216"/>
      <c r="AG10" s="217"/>
      <c r="AH10" s="217"/>
      <c r="AI10" s="210"/>
      <c r="AJ10" s="211"/>
      <c r="AK10" s="212"/>
      <c r="AL10" s="213"/>
      <c r="AM10" s="214"/>
      <c r="AN10" s="215"/>
      <c r="AO10" s="216"/>
      <c r="AP10" s="217"/>
      <c r="AQ10" s="217"/>
      <c r="AR10" s="210"/>
      <c r="AS10" s="211"/>
      <c r="AT10" s="212"/>
      <c r="AU10" s="37" t="s">
        <v>11</v>
      </c>
      <c r="AV10" s="38">
        <f t="shared" si="0"/>
        <v>0</v>
      </c>
      <c r="AW10" s="201" t="s">
        <v>12</v>
      </c>
    </row>
    <row r="11" spans="1:49" s="5" customFormat="1" ht="14.15" customHeight="1" x14ac:dyDescent="0.25">
      <c r="A11" s="12"/>
      <c r="B11" s="35"/>
      <c r="C11" s="35"/>
      <c r="D11" s="36" t="s">
        <v>72</v>
      </c>
      <c r="E11" s="210"/>
      <c r="F11" s="211"/>
      <c r="G11" s="212"/>
      <c r="H11" s="37" t="s">
        <v>11</v>
      </c>
      <c r="I11" s="38"/>
      <c r="J11" s="201" t="s">
        <v>12</v>
      </c>
      <c r="K11" s="210"/>
      <c r="L11" s="211"/>
      <c r="M11" s="212"/>
      <c r="N11" s="210"/>
      <c r="O11" s="211"/>
      <c r="P11" s="212"/>
      <c r="Q11" s="210"/>
      <c r="R11" s="211"/>
      <c r="S11" s="212"/>
      <c r="T11" s="210"/>
      <c r="U11" s="211"/>
      <c r="V11" s="212"/>
      <c r="W11" s="210"/>
      <c r="X11" s="211"/>
      <c r="Y11" s="212"/>
      <c r="Z11" s="210"/>
      <c r="AA11" s="211"/>
      <c r="AB11" s="212"/>
      <c r="AC11" s="213"/>
      <c r="AD11" s="214"/>
      <c r="AE11" s="215"/>
      <c r="AF11" s="216"/>
      <c r="AG11" s="217"/>
      <c r="AH11" s="217"/>
      <c r="AI11" s="210"/>
      <c r="AJ11" s="211"/>
      <c r="AK11" s="212"/>
      <c r="AL11" s="213"/>
      <c r="AM11" s="214"/>
      <c r="AN11" s="215"/>
      <c r="AO11" s="216"/>
      <c r="AP11" s="217"/>
      <c r="AQ11" s="217"/>
      <c r="AR11" s="210"/>
      <c r="AS11" s="211"/>
      <c r="AT11" s="212"/>
      <c r="AU11" s="37" t="s">
        <v>11</v>
      </c>
      <c r="AV11" s="38">
        <f t="shared" si="0"/>
        <v>0</v>
      </c>
      <c r="AW11" s="201" t="s">
        <v>12</v>
      </c>
    </row>
    <row r="12" spans="1:49" s="5" customFormat="1" ht="14.15" customHeight="1" x14ac:dyDescent="0.25">
      <c r="A12" s="12"/>
      <c r="B12" s="35"/>
      <c r="C12" s="35"/>
      <c r="D12" s="36" t="s">
        <v>73</v>
      </c>
      <c r="E12" s="210"/>
      <c r="F12" s="211"/>
      <c r="G12" s="212"/>
      <c r="H12" s="37" t="s">
        <v>11</v>
      </c>
      <c r="I12" s="38"/>
      <c r="J12" s="201" t="s">
        <v>12</v>
      </c>
      <c r="K12" s="210"/>
      <c r="L12" s="211"/>
      <c r="M12" s="212"/>
      <c r="N12" s="210"/>
      <c r="O12" s="211"/>
      <c r="P12" s="212"/>
      <c r="Q12" s="210"/>
      <c r="R12" s="211"/>
      <c r="S12" s="212"/>
      <c r="T12" s="210"/>
      <c r="U12" s="211"/>
      <c r="V12" s="212"/>
      <c r="W12" s="210"/>
      <c r="X12" s="211"/>
      <c r="Y12" s="212"/>
      <c r="Z12" s="210"/>
      <c r="AA12" s="211"/>
      <c r="AB12" s="212"/>
      <c r="AC12" s="213"/>
      <c r="AD12" s="214"/>
      <c r="AE12" s="215"/>
      <c r="AF12" s="216"/>
      <c r="AG12" s="217"/>
      <c r="AH12" s="217"/>
      <c r="AI12" s="210"/>
      <c r="AJ12" s="211"/>
      <c r="AK12" s="212"/>
      <c r="AL12" s="213"/>
      <c r="AM12" s="214"/>
      <c r="AN12" s="215"/>
      <c r="AO12" s="216"/>
      <c r="AP12" s="217"/>
      <c r="AQ12" s="217"/>
      <c r="AR12" s="210"/>
      <c r="AS12" s="211"/>
      <c r="AT12" s="212"/>
      <c r="AU12" s="37" t="s">
        <v>11</v>
      </c>
      <c r="AV12" s="38">
        <f t="shared" si="0"/>
        <v>0</v>
      </c>
      <c r="AW12" s="201" t="s">
        <v>12</v>
      </c>
    </row>
    <row r="13" spans="1:49" s="5" customFormat="1" ht="14.15" customHeight="1" x14ac:dyDescent="0.25">
      <c r="A13" s="12"/>
      <c r="B13" s="35"/>
      <c r="C13" s="35"/>
      <c r="D13" s="36" t="s">
        <v>74</v>
      </c>
      <c r="E13" s="210"/>
      <c r="F13" s="211"/>
      <c r="G13" s="212"/>
      <c r="H13" s="37" t="s">
        <v>11</v>
      </c>
      <c r="I13" s="38"/>
      <c r="J13" s="201" t="s">
        <v>12</v>
      </c>
      <c r="K13" s="210"/>
      <c r="L13" s="211"/>
      <c r="M13" s="212"/>
      <c r="N13" s="210"/>
      <c r="O13" s="211"/>
      <c r="P13" s="212"/>
      <c r="Q13" s="210"/>
      <c r="R13" s="211"/>
      <c r="S13" s="212"/>
      <c r="T13" s="210"/>
      <c r="U13" s="211"/>
      <c r="V13" s="212"/>
      <c r="W13" s="210"/>
      <c r="X13" s="211"/>
      <c r="Y13" s="212"/>
      <c r="Z13" s="210"/>
      <c r="AA13" s="211"/>
      <c r="AB13" s="212"/>
      <c r="AC13" s="213"/>
      <c r="AD13" s="214"/>
      <c r="AE13" s="215"/>
      <c r="AF13" s="216"/>
      <c r="AG13" s="217"/>
      <c r="AH13" s="217"/>
      <c r="AI13" s="210"/>
      <c r="AJ13" s="211"/>
      <c r="AK13" s="212"/>
      <c r="AL13" s="213"/>
      <c r="AM13" s="214"/>
      <c r="AN13" s="215"/>
      <c r="AO13" s="216"/>
      <c r="AP13" s="217"/>
      <c r="AQ13" s="217"/>
      <c r="AR13" s="210"/>
      <c r="AS13" s="211"/>
      <c r="AT13" s="212"/>
      <c r="AU13" s="37" t="s">
        <v>11</v>
      </c>
      <c r="AV13" s="38">
        <f t="shared" si="0"/>
        <v>0</v>
      </c>
      <c r="AW13" s="201" t="s">
        <v>12</v>
      </c>
    </row>
    <row r="14" spans="1:49" s="5" customFormat="1" ht="14.15" customHeight="1" x14ac:dyDescent="0.25">
      <c r="A14" s="12" t="s">
        <v>3</v>
      </c>
      <c r="B14" s="259" t="s">
        <v>4</v>
      </c>
      <c r="C14" s="259"/>
      <c r="D14" s="259"/>
      <c r="E14" s="17"/>
      <c r="F14" s="18"/>
      <c r="G14" s="25"/>
      <c r="H14" s="17"/>
      <c r="I14" s="18"/>
      <c r="J14" s="25"/>
      <c r="K14" s="17"/>
      <c r="L14" s="18"/>
      <c r="M14" s="25"/>
      <c r="N14" s="17"/>
      <c r="O14" s="18"/>
      <c r="P14" s="25"/>
      <c r="Q14" s="17"/>
      <c r="R14" s="18"/>
      <c r="S14" s="25"/>
      <c r="T14" s="17"/>
      <c r="U14" s="18"/>
      <c r="V14" s="25"/>
      <c r="W14" s="17"/>
      <c r="X14" s="18">
        <f>O14+R14+U14</f>
        <v>0</v>
      </c>
      <c r="Y14" s="25"/>
      <c r="Z14" s="17"/>
      <c r="AA14" s="18">
        <v>0</v>
      </c>
      <c r="AB14" s="25"/>
      <c r="AC14" s="20"/>
      <c r="AD14" s="24">
        <v>0</v>
      </c>
      <c r="AE14" s="26"/>
      <c r="AF14" s="22"/>
      <c r="AG14" s="23">
        <f>AD14-AA14</f>
        <v>0</v>
      </c>
      <c r="AH14" s="27"/>
      <c r="AI14" s="17"/>
      <c r="AJ14" s="18">
        <v>0</v>
      </c>
      <c r="AK14" s="25"/>
      <c r="AL14" s="20"/>
      <c r="AM14" s="24">
        <v>0</v>
      </c>
      <c r="AN14" s="26"/>
      <c r="AO14" s="22"/>
      <c r="AP14" s="23">
        <f>AM14-AJ14</f>
        <v>0</v>
      </c>
      <c r="AQ14" s="27"/>
      <c r="AR14" s="17"/>
      <c r="AS14" s="18"/>
      <c r="AT14" s="25"/>
      <c r="AU14" s="17"/>
      <c r="AV14" s="18">
        <f t="shared" si="0"/>
        <v>0</v>
      </c>
      <c r="AW14" s="25"/>
    </row>
    <row r="15" spans="1:49" s="5" customFormat="1" ht="14.15" customHeight="1" x14ac:dyDescent="0.25">
      <c r="A15" s="12" t="s">
        <v>5</v>
      </c>
      <c r="B15" s="35" t="s">
        <v>6</v>
      </c>
      <c r="C15" s="259" t="s">
        <v>7</v>
      </c>
      <c r="D15" s="259"/>
      <c r="E15" s="17"/>
      <c r="F15" s="18"/>
      <c r="G15" s="25"/>
      <c r="H15" s="17"/>
      <c r="I15" s="18"/>
      <c r="J15" s="25"/>
      <c r="K15" s="17"/>
      <c r="L15" s="18"/>
      <c r="M15" s="25"/>
      <c r="N15" s="17"/>
      <c r="O15" s="18"/>
      <c r="P15" s="25"/>
      <c r="Q15" s="17"/>
      <c r="R15" s="18"/>
      <c r="S15" s="25"/>
      <c r="T15" s="17"/>
      <c r="U15" s="18"/>
      <c r="V15" s="25"/>
      <c r="W15" s="17"/>
      <c r="X15" s="18">
        <f>O15+R15+U15</f>
        <v>0</v>
      </c>
      <c r="Y15" s="25"/>
      <c r="Z15" s="17"/>
      <c r="AA15" s="18">
        <v>16000</v>
      </c>
      <c r="AB15" s="25"/>
      <c r="AC15" s="20"/>
      <c r="AD15" s="24">
        <v>173996.61</v>
      </c>
      <c r="AE15" s="26"/>
      <c r="AF15" s="22"/>
      <c r="AG15" s="23">
        <f>AD15-AA15</f>
        <v>157996.60999999999</v>
      </c>
      <c r="AH15" s="27"/>
      <c r="AI15" s="17"/>
      <c r="AJ15" s="18">
        <v>0</v>
      </c>
      <c r="AK15" s="25"/>
      <c r="AL15" s="20"/>
      <c r="AM15" s="24">
        <v>2573.86</v>
      </c>
      <c r="AN15" s="26"/>
      <c r="AO15" s="22"/>
      <c r="AP15" s="23">
        <f>AM15-AJ15</f>
        <v>2573.86</v>
      </c>
      <c r="AQ15" s="27"/>
      <c r="AR15" s="17"/>
      <c r="AS15" s="18"/>
      <c r="AT15" s="25"/>
      <c r="AU15" s="17"/>
      <c r="AV15" s="18">
        <f t="shared" si="0"/>
        <v>0</v>
      </c>
      <c r="AW15" s="25"/>
    </row>
    <row r="16" spans="1:49" s="5" customFormat="1" ht="14.15" customHeight="1" x14ac:dyDescent="0.25">
      <c r="A16" s="35"/>
      <c r="B16" s="35" t="s">
        <v>8</v>
      </c>
      <c r="C16" s="259" t="s">
        <v>9</v>
      </c>
      <c r="D16" s="259"/>
      <c r="E16" s="17"/>
      <c r="F16" s="24">
        <f>SUM(F17:F19)+F21-F20</f>
        <v>0</v>
      </c>
      <c r="G16" s="25"/>
      <c r="H16" s="17"/>
      <c r="I16" s="24">
        <f>SUM(I17:I19)+I21-I20</f>
        <v>0</v>
      </c>
      <c r="J16" s="25"/>
      <c r="K16" s="17"/>
      <c r="L16" s="24">
        <f>SUM(L17:L19)+L21-L20</f>
        <v>0</v>
      </c>
      <c r="M16" s="25"/>
      <c r="N16" s="17"/>
      <c r="O16" s="24">
        <f>SUM(O17:O19)+O21-O20</f>
        <v>0</v>
      </c>
      <c r="P16" s="25"/>
      <c r="Q16" s="17"/>
      <c r="R16" s="24">
        <f>SUM(R17:R19)+R21-R20</f>
        <v>0</v>
      </c>
      <c r="S16" s="25"/>
      <c r="T16" s="17"/>
      <c r="U16" s="24">
        <f>SUM(U17:U19)+U21-U20</f>
        <v>0</v>
      </c>
      <c r="V16" s="25"/>
      <c r="W16" s="17"/>
      <c r="X16" s="24">
        <f>SUM(X17:X19)+X21-X20</f>
        <v>0</v>
      </c>
      <c r="Y16" s="25"/>
      <c r="Z16" s="17"/>
      <c r="AA16" s="24">
        <f>SUM(AA17:AA19)+AA21-AA20</f>
        <v>312000</v>
      </c>
      <c r="AB16" s="25"/>
      <c r="AC16" s="20"/>
      <c r="AD16" s="24">
        <f>SUM(AD17:AD19)+AD21-AD20</f>
        <v>158730.68</v>
      </c>
      <c r="AE16" s="21"/>
      <c r="AF16" s="22"/>
      <c r="AG16" s="22">
        <f>SUM(AG17:AG20)</f>
        <v>-153269.32</v>
      </c>
      <c r="AH16" s="23"/>
      <c r="AI16" s="17"/>
      <c r="AJ16" s="24">
        <f>SUM(AJ17:AJ19)+AJ21-AJ20</f>
        <v>105000</v>
      </c>
      <c r="AK16" s="25"/>
      <c r="AL16" s="20"/>
      <c r="AM16" s="24">
        <f>SUM(AM17:AM19)+AM21-AM20</f>
        <v>46541.84</v>
      </c>
      <c r="AN16" s="21"/>
      <c r="AO16" s="22"/>
      <c r="AP16" s="22">
        <f>SUM(AP17:AP20)</f>
        <v>-58458.16</v>
      </c>
      <c r="AQ16" s="23"/>
      <c r="AR16" s="17"/>
      <c r="AS16" s="24">
        <f>SUM(AS17:AS19)+AS21-AS20</f>
        <v>0</v>
      </c>
      <c r="AT16" s="25"/>
      <c r="AU16" s="17"/>
      <c r="AV16" s="24">
        <f t="shared" si="0"/>
        <v>0</v>
      </c>
      <c r="AW16" s="25"/>
    </row>
    <row r="17" spans="1:49" s="5" customFormat="1" ht="14.15" customHeight="1" x14ac:dyDescent="0.25">
      <c r="A17" s="35"/>
      <c r="B17" s="35"/>
      <c r="C17" s="35" t="s">
        <v>2</v>
      </c>
      <c r="D17" s="13" t="s">
        <v>10</v>
      </c>
      <c r="E17" s="17" t="s">
        <v>11</v>
      </c>
      <c r="F17" s="24"/>
      <c r="G17" s="25" t="s">
        <v>12</v>
      </c>
      <c r="H17" s="17" t="s">
        <v>11</v>
      </c>
      <c r="I17" s="24"/>
      <c r="J17" s="25" t="s">
        <v>12</v>
      </c>
      <c r="K17" s="17" t="s">
        <v>11</v>
      </c>
      <c r="L17" s="24"/>
      <c r="M17" s="25" t="s">
        <v>12</v>
      </c>
      <c r="N17" s="17" t="s">
        <v>11</v>
      </c>
      <c r="O17" s="24"/>
      <c r="P17" s="25" t="s">
        <v>12</v>
      </c>
      <c r="Q17" s="17" t="s">
        <v>11</v>
      </c>
      <c r="R17" s="24">
        <v>0</v>
      </c>
      <c r="S17" s="25" t="s">
        <v>12</v>
      </c>
      <c r="T17" s="17" t="s">
        <v>11</v>
      </c>
      <c r="U17" s="24"/>
      <c r="V17" s="25" t="s">
        <v>12</v>
      </c>
      <c r="W17" s="17" t="s">
        <v>11</v>
      </c>
      <c r="X17" s="18">
        <f t="shared" ref="X17:X21" si="1">O17+R17+U17</f>
        <v>0</v>
      </c>
      <c r="Y17" s="25" t="s">
        <v>12</v>
      </c>
      <c r="Z17" s="17" t="s">
        <v>11</v>
      </c>
      <c r="AA17" s="24">
        <v>7000</v>
      </c>
      <c r="AB17" s="25" t="s">
        <v>12</v>
      </c>
      <c r="AC17" s="20" t="s">
        <v>11</v>
      </c>
      <c r="AD17" s="24">
        <v>7348.29</v>
      </c>
      <c r="AE17" s="21" t="s">
        <v>12</v>
      </c>
      <c r="AF17" s="22" t="s">
        <v>11</v>
      </c>
      <c r="AG17" s="23">
        <f>AD17-AA17</f>
        <v>348.29</v>
      </c>
      <c r="AH17" s="23" t="s">
        <v>12</v>
      </c>
      <c r="AI17" s="17" t="s">
        <v>11</v>
      </c>
      <c r="AJ17" s="18">
        <v>5000</v>
      </c>
      <c r="AK17" s="25" t="s">
        <v>12</v>
      </c>
      <c r="AL17" s="20" t="s">
        <v>11</v>
      </c>
      <c r="AM17" s="24">
        <v>5969.92</v>
      </c>
      <c r="AN17" s="21" t="s">
        <v>12</v>
      </c>
      <c r="AO17" s="22" t="s">
        <v>11</v>
      </c>
      <c r="AP17" s="23">
        <f>AM17-AJ17</f>
        <v>969.92</v>
      </c>
      <c r="AQ17" s="23" t="s">
        <v>12</v>
      </c>
      <c r="AR17" s="17" t="s">
        <v>11</v>
      </c>
      <c r="AS17" s="24"/>
      <c r="AT17" s="25" t="s">
        <v>12</v>
      </c>
      <c r="AU17" s="17" t="s">
        <v>11</v>
      </c>
      <c r="AV17" s="18">
        <f t="shared" si="0"/>
        <v>0</v>
      </c>
      <c r="AW17" s="25" t="s">
        <v>12</v>
      </c>
    </row>
    <row r="18" spans="1:49" s="5" customFormat="1" ht="14.15" customHeight="1" x14ac:dyDescent="0.25">
      <c r="A18" s="35"/>
      <c r="B18" s="35"/>
      <c r="C18" s="35" t="s">
        <v>3</v>
      </c>
      <c r="D18" s="13" t="s">
        <v>13</v>
      </c>
      <c r="E18" s="17" t="s">
        <v>11</v>
      </c>
      <c r="F18" s="24"/>
      <c r="G18" s="25" t="s">
        <v>12</v>
      </c>
      <c r="H18" s="17" t="s">
        <v>11</v>
      </c>
      <c r="I18" s="24"/>
      <c r="J18" s="25" t="s">
        <v>12</v>
      </c>
      <c r="K18" s="17" t="s">
        <v>11</v>
      </c>
      <c r="L18" s="24"/>
      <c r="M18" s="25" t="s">
        <v>12</v>
      </c>
      <c r="N18" s="17" t="s">
        <v>11</v>
      </c>
      <c r="O18" s="24"/>
      <c r="P18" s="25" t="s">
        <v>12</v>
      </c>
      <c r="Q18" s="17" t="s">
        <v>11</v>
      </c>
      <c r="R18" s="24">
        <v>0</v>
      </c>
      <c r="S18" s="25" t="s">
        <v>12</v>
      </c>
      <c r="T18" s="17" t="s">
        <v>11</v>
      </c>
      <c r="U18" s="24"/>
      <c r="V18" s="25" t="s">
        <v>12</v>
      </c>
      <c r="W18" s="17" t="s">
        <v>11</v>
      </c>
      <c r="X18" s="18">
        <f t="shared" si="1"/>
        <v>0</v>
      </c>
      <c r="Y18" s="25" t="s">
        <v>12</v>
      </c>
      <c r="Z18" s="17" t="s">
        <v>11</v>
      </c>
      <c r="AA18" s="24">
        <v>0</v>
      </c>
      <c r="AB18" s="25" t="s">
        <v>12</v>
      </c>
      <c r="AC18" s="20" t="s">
        <v>11</v>
      </c>
      <c r="AD18" s="24">
        <v>354.83</v>
      </c>
      <c r="AE18" s="21" t="s">
        <v>12</v>
      </c>
      <c r="AF18" s="22" t="s">
        <v>11</v>
      </c>
      <c r="AG18" s="23">
        <f>AD18-AA18</f>
        <v>354.83</v>
      </c>
      <c r="AH18" s="23" t="s">
        <v>12</v>
      </c>
      <c r="AI18" s="17" t="s">
        <v>11</v>
      </c>
      <c r="AJ18" s="18">
        <v>0</v>
      </c>
      <c r="AK18" s="25" t="s">
        <v>12</v>
      </c>
      <c r="AL18" s="20" t="s">
        <v>11</v>
      </c>
      <c r="AM18" s="24">
        <v>75</v>
      </c>
      <c r="AN18" s="21" t="s">
        <v>12</v>
      </c>
      <c r="AO18" s="22" t="s">
        <v>11</v>
      </c>
      <c r="AP18" s="23">
        <f>AM18-AJ18</f>
        <v>75</v>
      </c>
      <c r="AQ18" s="23" t="s">
        <v>12</v>
      </c>
      <c r="AR18" s="17" t="s">
        <v>11</v>
      </c>
      <c r="AS18" s="24"/>
      <c r="AT18" s="25" t="s">
        <v>12</v>
      </c>
      <c r="AU18" s="17" t="s">
        <v>11</v>
      </c>
      <c r="AV18" s="18">
        <f t="shared" si="0"/>
        <v>0</v>
      </c>
      <c r="AW18" s="25" t="s">
        <v>12</v>
      </c>
    </row>
    <row r="19" spans="1:49" s="5" customFormat="1" ht="14.15" customHeight="1" x14ac:dyDescent="0.25">
      <c r="A19" s="35"/>
      <c r="B19" s="35"/>
      <c r="C19" s="35" t="s">
        <v>5</v>
      </c>
      <c r="D19" s="13" t="s">
        <v>14</v>
      </c>
      <c r="E19" s="17" t="s">
        <v>11</v>
      </c>
      <c r="F19" s="24"/>
      <c r="G19" s="25" t="s">
        <v>12</v>
      </c>
      <c r="H19" s="17" t="s">
        <v>11</v>
      </c>
      <c r="I19" s="24"/>
      <c r="J19" s="25" t="s">
        <v>12</v>
      </c>
      <c r="K19" s="17" t="s">
        <v>11</v>
      </c>
      <c r="L19" s="24"/>
      <c r="M19" s="25" t="s">
        <v>12</v>
      </c>
      <c r="N19" s="17" t="s">
        <v>11</v>
      </c>
      <c r="O19" s="24"/>
      <c r="P19" s="25" t="s">
        <v>12</v>
      </c>
      <c r="Q19" s="17" t="s">
        <v>11</v>
      </c>
      <c r="R19" s="24">
        <v>0</v>
      </c>
      <c r="S19" s="25" t="s">
        <v>12</v>
      </c>
      <c r="T19" s="17" t="s">
        <v>11</v>
      </c>
      <c r="U19" s="24"/>
      <c r="V19" s="25" t="s">
        <v>12</v>
      </c>
      <c r="W19" s="17" t="s">
        <v>11</v>
      </c>
      <c r="X19" s="18">
        <f t="shared" si="1"/>
        <v>0</v>
      </c>
      <c r="Y19" s="25" t="s">
        <v>12</v>
      </c>
      <c r="Z19" s="17" t="s">
        <v>11</v>
      </c>
      <c r="AA19" s="24">
        <v>305000</v>
      </c>
      <c r="AB19" s="25" t="s">
        <v>12</v>
      </c>
      <c r="AC19" s="20" t="s">
        <v>11</v>
      </c>
      <c r="AD19" s="24">
        <v>151027.56</v>
      </c>
      <c r="AE19" s="21" t="s">
        <v>12</v>
      </c>
      <c r="AF19" s="22" t="s">
        <v>11</v>
      </c>
      <c r="AG19" s="23">
        <f>AD19-AA19</f>
        <v>-153972.44</v>
      </c>
      <c r="AH19" s="23" t="s">
        <v>12</v>
      </c>
      <c r="AI19" s="17" t="s">
        <v>11</v>
      </c>
      <c r="AJ19" s="24">
        <v>100000</v>
      </c>
      <c r="AK19" s="25" t="s">
        <v>12</v>
      </c>
      <c r="AL19" s="20" t="s">
        <v>11</v>
      </c>
      <c r="AM19" s="24">
        <v>40496.92</v>
      </c>
      <c r="AN19" s="21" t="s">
        <v>12</v>
      </c>
      <c r="AO19" s="22" t="s">
        <v>11</v>
      </c>
      <c r="AP19" s="23">
        <f>AM19-AJ19</f>
        <v>-59503.08</v>
      </c>
      <c r="AQ19" s="23" t="s">
        <v>12</v>
      </c>
      <c r="AR19" s="17" t="s">
        <v>11</v>
      </c>
      <c r="AS19" s="24"/>
      <c r="AT19" s="25" t="s">
        <v>12</v>
      </c>
      <c r="AU19" s="17" t="s">
        <v>11</v>
      </c>
      <c r="AV19" s="18">
        <f t="shared" si="0"/>
        <v>0</v>
      </c>
      <c r="AW19" s="25" t="s">
        <v>12</v>
      </c>
    </row>
    <row r="20" spans="1:49" s="5" customFormat="1" ht="14.15" customHeight="1" x14ac:dyDescent="0.25">
      <c r="A20" s="35"/>
      <c r="B20" s="35"/>
      <c r="C20" s="35" t="s">
        <v>15</v>
      </c>
      <c r="D20" s="13" t="s">
        <v>54</v>
      </c>
      <c r="E20" s="17" t="s">
        <v>11</v>
      </c>
      <c r="F20" s="24"/>
      <c r="G20" s="18" t="s">
        <v>12</v>
      </c>
      <c r="H20" s="17" t="s">
        <v>11</v>
      </c>
      <c r="I20" s="24"/>
      <c r="J20" s="18" t="s">
        <v>12</v>
      </c>
      <c r="K20" s="17" t="s">
        <v>11</v>
      </c>
      <c r="L20" s="24"/>
      <c r="M20" s="18" t="s">
        <v>12</v>
      </c>
      <c r="N20" s="17" t="s">
        <v>11</v>
      </c>
      <c r="O20" s="24"/>
      <c r="P20" s="18" t="s">
        <v>12</v>
      </c>
      <c r="Q20" s="17" t="s">
        <v>11</v>
      </c>
      <c r="R20" s="24">
        <v>0</v>
      </c>
      <c r="S20" s="18" t="s">
        <v>12</v>
      </c>
      <c r="T20" s="17" t="s">
        <v>11</v>
      </c>
      <c r="U20" s="24"/>
      <c r="V20" s="18" t="s">
        <v>12</v>
      </c>
      <c r="W20" s="17" t="s">
        <v>11</v>
      </c>
      <c r="X20" s="18">
        <f t="shared" si="1"/>
        <v>0</v>
      </c>
      <c r="Y20" s="18" t="s">
        <v>12</v>
      </c>
      <c r="Z20" s="17" t="s">
        <v>11</v>
      </c>
      <c r="AA20" s="24">
        <v>0</v>
      </c>
      <c r="AB20" s="18" t="s">
        <v>12</v>
      </c>
      <c r="AC20" s="20" t="s">
        <v>11</v>
      </c>
      <c r="AD20" s="24">
        <v>0</v>
      </c>
      <c r="AE20" s="21" t="s">
        <v>12</v>
      </c>
      <c r="AF20" s="22" t="s">
        <v>11</v>
      </c>
      <c r="AG20" s="22">
        <f>AD20-AA20</f>
        <v>0</v>
      </c>
      <c r="AH20" s="23" t="s">
        <v>12</v>
      </c>
      <c r="AI20" s="17" t="s">
        <v>11</v>
      </c>
      <c r="AJ20" s="24">
        <v>0</v>
      </c>
      <c r="AK20" s="18" t="s">
        <v>12</v>
      </c>
      <c r="AL20" s="20" t="s">
        <v>11</v>
      </c>
      <c r="AM20" s="24">
        <v>0</v>
      </c>
      <c r="AN20" s="21" t="s">
        <v>12</v>
      </c>
      <c r="AO20" s="22" t="s">
        <v>11</v>
      </c>
      <c r="AP20" s="22">
        <f>AM20-AJ20</f>
        <v>0</v>
      </c>
      <c r="AQ20" s="23" t="s">
        <v>12</v>
      </c>
      <c r="AR20" s="17" t="s">
        <v>11</v>
      </c>
      <c r="AS20" s="24"/>
      <c r="AT20" s="18" t="s">
        <v>12</v>
      </c>
      <c r="AU20" s="17" t="s">
        <v>11</v>
      </c>
      <c r="AV20" s="18">
        <f t="shared" si="0"/>
        <v>0</v>
      </c>
      <c r="AW20" s="18" t="s">
        <v>12</v>
      </c>
    </row>
    <row r="21" spans="1:49" s="5" customFormat="1" ht="14.15" customHeight="1" x14ac:dyDescent="0.25">
      <c r="A21" s="35"/>
      <c r="B21" s="35"/>
      <c r="C21" s="35" t="s">
        <v>18</v>
      </c>
      <c r="D21" s="13" t="s">
        <v>55</v>
      </c>
      <c r="E21" s="17" t="s">
        <v>11</v>
      </c>
      <c r="F21" s="24"/>
      <c r="G21" s="18" t="s">
        <v>12</v>
      </c>
      <c r="H21" s="17" t="s">
        <v>11</v>
      </c>
      <c r="I21" s="24"/>
      <c r="J21" s="18" t="s">
        <v>12</v>
      </c>
      <c r="K21" s="17" t="s">
        <v>11</v>
      </c>
      <c r="L21" s="24"/>
      <c r="M21" s="18" t="s">
        <v>12</v>
      </c>
      <c r="N21" s="17" t="s">
        <v>11</v>
      </c>
      <c r="O21" s="24"/>
      <c r="P21" s="18" t="s">
        <v>12</v>
      </c>
      <c r="Q21" s="17" t="s">
        <v>11</v>
      </c>
      <c r="R21" s="24">
        <v>0</v>
      </c>
      <c r="S21" s="18" t="s">
        <v>12</v>
      </c>
      <c r="T21" s="17" t="s">
        <v>11</v>
      </c>
      <c r="U21" s="24"/>
      <c r="V21" s="18" t="s">
        <v>12</v>
      </c>
      <c r="W21" s="17" t="s">
        <v>11</v>
      </c>
      <c r="X21" s="18">
        <f t="shared" si="1"/>
        <v>0</v>
      </c>
      <c r="Y21" s="18" t="s">
        <v>12</v>
      </c>
      <c r="Z21" s="17" t="s">
        <v>11</v>
      </c>
      <c r="AA21" s="24">
        <v>0</v>
      </c>
      <c r="AB21" s="18" t="s">
        <v>12</v>
      </c>
      <c r="AC21" s="20" t="s">
        <v>11</v>
      </c>
      <c r="AD21" s="24">
        <v>0</v>
      </c>
      <c r="AE21" s="21" t="s">
        <v>12</v>
      </c>
      <c r="AF21" s="22" t="s">
        <v>11</v>
      </c>
      <c r="AG21" s="22">
        <f>AD21-AA21</f>
        <v>0</v>
      </c>
      <c r="AH21" s="23" t="s">
        <v>12</v>
      </c>
      <c r="AI21" s="17" t="s">
        <v>11</v>
      </c>
      <c r="AJ21" s="24">
        <v>0</v>
      </c>
      <c r="AK21" s="21" t="s">
        <v>12</v>
      </c>
      <c r="AL21" s="20" t="s">
        <v>11</v>
      </c>
      <c r="AM21" s="24">
        <v>0</v>
      </c>
      <c r="AN21" s="21" t="s">
        <v>12</v>
      </c>
      <c r="AO21" s="22" t="s">
        <v>11</v>
      </c>
      <c r="AP21" s="22">
        <f>AM21-AJ21</f>
        <v>0</v>
      </c>
      <c r="AQ21" s="23" t="s">
        <v>12</v>
      </c>
      <c r="AR21" s="17" t="s">
        <v>11</v>
      </c>
      <c r="AS21" s="24"/>
      <c r="AT21" s="18" t="s">
        <v>12</v>
      </c>
      <c r="AU21" s="17" t="s">
        <v>11</v>
      </c>
      <c r="AV21" s="18">
        <f t="shared" si="0"/>
        <v>0</v>
      </c>
      <c r="AW21" s="18" t="s">
        <v>12</v>
      </c>
    </row>
    <row r="22" spans="1:49" s="5" customFormat="1" ht="18.75" customHeight="1" x14ac:dyDescent="0.25">
      <c r="A22" s="261" t="s">
        <v>16</v>
      </c>
      <c r="B22" s="261"/>
      <c r="C22" s="261"/>
      <c r="D22" s="261"/>
      <c r="E22" s="29"/>
      <c r="F22" s="29">
        <f>F7+F14+F15+F16</f>
        <v>0</v>
      </c>
      <c r="G22" s="30"/>
      <c r="H22" s="29"/>
      <c r="I22" s="29">
        <f>I7+I14+I15+I16</f>
        <v>0</v>
      </c>
      <c r="J22" s="30"/>
      <c r="K22" s="29"/>
      <c r="L22" s="29">
        <f>L7+L14+L15+L16</f>
        <v>0</v>
      </c>
      <c r="M22" s="30"/>
      <c r="N22" s="29"/>
      <c r="O22" s="29">
        <f>O7+O14+O15+O16</f>
        <v>0</v>
      </c>
      <c r="P22" s="30"/>
      <c r="Q22" s="29"/>
      <c r="R22" s="29">
        <f>R7+R14+R15+R16</f>
        <v>0</v>
      </c>
      <c r="S22" s="30"/>
      <c r="T22" s="29"/>
      <c r="U22" s="29">
        <f>U7+U14+U15+U16</f>
        <v>0</v>
      </c>
      <c r="V22" s="30"/>
      <c r="W22" s="29"/>
      <c r="X22" s="29">
        <f>X7+X14+X15+X16</f>
        <v>0</v>
      </c>
      <c r="Y22" s="30"/>
      <c r="Z22" s="29"/>
      <c r="AA22" s="29">
        <f>AA7+AA14+AA15+AA16</f>
        <v>7174000</v>
      </c>
      <c r="AB22" s="30"/>
      <c r="AC22" s="29"/>
      <c r="AD22" s="29">
        <f>AD7+AD14+AD15+AD16</f>
        <v>7108593.8899999997</v>
      </c>
      <c r="AE22" s="30"/>
      <c r="AF22" s="28"/>
      <c r="AG22" s="28">
        <f>AG7+AG14+AG15+AG16</f>
        <v>-65406.11</v>
      </c>
      <c r="AH22" s="31"/>
      <c r="AI22" s="29"/>
      <c r="AJ22" s="29">
        <f>AJ7+AJ14+AJ15+AJ16</f>
        <v>1358000</v>
      </c>
      <c r="AK22" s="30"/>
      <c r="AL22" s="29"/>
      <c r="AM22" s="29">
        <f>AM7+AM14+AM15+AM16</f>
        <v>1387449.85</v>
      </c>
      <c r="AN22" s="30"/>
      <c r="AO22" s="28"/>
      <c r="AP22" s="28">
        <f>AP7+AP14+AP15+AP16</f>
        <v>29449.85</v>
      </c>
      <c r="AQ22" s="31"/>
      <c r="AR22" s="29"/>
      <c r="AS22" s="29">
        <f>AS7+AS14+AS15+AS16</f>
        <v>0</v>
      </c>
      <c r="AT22" s="30"/>
      <c r="AU22" s="29"/>
      <c r="AV22" s="29">
        <f>AV7+AV14+AV15+AV16</f>
        <v>0</v>
      </c>
      <c r="AW22" s="30"/>
    </row>
    <row r="23" spans="1:49" s="5" customFormat="1" ht="14.15" customHeight="1" x14ac:dyDescent="0.25">
      <c r="A23" s="12" t="s">
        <v>15</v>
      </c>
      <c r="B23" s="259" t="s">
        <v>17</v>
      </c>
      <c r="C23" s="259"/>
      <c r="D23" s="259"/>
      <c r="E23" s="17"/>
      <c r="F23" s="24"/>
      <c r="G23" s="25"/>
      <c r="H23" s="17"/>
      <c r="I23" s="24"/>
      <c r="J23" s="25"/>
      <c r="K23" s="17"/>
      <c r="L23" s="24"/>
      <c r="M23" s="25"/>
      <c r="N23" s="17"/>
      <c r="O23" s="24"/>
      <c r="P23" s="25"/>
      <c r="Q23" s="17"/>
      <c r="R23" s="24"/>
      <c r="S23" s="25"/>
      <c r="T23" s="17"/>
      <c r="U23" s="24"/>
      <c r="V23" s="25"/>
      <c r="W23" s="17"/>
      <c r="X23" s="18">
        <f>O23+R23+U23</f>
        <v>0</v>
      </c>
      <c r="Y23" s="25"/>
      <c r="Z23" s="17"/>
      <c r="AA23" s="18">
        <v>4400000</v>
      </c>
      <c r="AB23" s="25"/>
      <c r="AC23" s="20"/>
      <c r="AD23" s="24">
        <v>3942977.55</v>
      </c>
      <c r="AE23" s="21"/>
      <c r="AF23" s="22"/>
      <c r="AG23" s="23">
        <f>AD23-AA23</f>
        <v>-457022.45</v>
      </c>
      <c r="AH23" s="23"/>
      <c r="AI23" s="17"/>
      <c r="AJ23" s="18">
        <v>533000</v>
      </c>
      <c r="AK23" s="25"/>
      <c r="AL23" s="20"/>
      <c r="AM23" s="24">
        <v>910403.43</v>
      </c>
      <c r="AN23" s="21"/>
      <c r="AO23" s="22"/>
      <c r="AP23" s="23">
        <f>AM23-AJ23</f>
        <v>377403.43</v>
      </c>
      <c r="AQ23" s="23"/>
      <c r="AR23" s="17"/>
      <c r="AS23" s="24"/>
      <c r="AT23" s="25"/>
      <c r="AU23" s="17"/>
      <c r="AV23" s="18">
        <f>F23+I23+L23+O23+R23+U23+X23+AS23</f>
        <v>0</v>
      </c>
      <c r="AW23" s="25"/>
    </row>
    <row r="24" spans="1:49" s="5" customFormat="1" ht="14.15" customHeight="1" x14ac:dyDescent="0.25">
      <c r="A24" s="12"/>
      <c r="B24" s="35"/>
      <c r="C24" s="36" t="s">
        <v>63</v>
      </c>
      <c r="D24" s="36"/>
      <c r="E24" s="17"/>
      <c r="F24" s="24"/>
      <c r="G24" s="25"/>
      <c r="H24" s="37" t="s">
        <v>11</v>
      </c>
      <c r="I24" s="200">
        <v>0</v>
      </c>
      <c r="J24" s="201" t="s">
        <v>12</v>
      </c>
      <c r="K24" s="17"/>
      <c r="L24" s="24"/>
      <c r="M24" s="25"/>
      <c r="N24" s="17"/>
      <c r="O24" s="24"/>
      <c r="P24" s="25"/>
      <c r="Q24" s="17"/>
      <c r="R24" s="24"/>
      <c r="S24" s="25"/>
      <c r="T24" s="17"/>
      <c r="U24" s="24"/>
      <c r="V24" s="25"/>
      <c r="W24" s="17"/>
      <c r="X24" s="18"/>
      <c r="Y24" s="25"/>
      <c r="Z24" s="17"/>
      <c r="AA24" s="18"/>
      <c r="AB24" s="25"/>
      <c r="AC24" s="20"/>
      <c r="AD24" s="24"/>
      <c r="AE24" s="21"/>
      <c r="AF24" s="22"/>
      <c r="AG24" s="23"/>
      <c r="AH24" s="23"/>
      <c r="AI24" s="17"/>
      <c r="AJ24" s="18"/>
      <c r="AK24" s="25"/>
      <c r="AL24" s="20"/>
      <c r="AM24" s="24"/>
      <c r="AN24" s="21"/>
      <c r="AO24" s="22"/>
      <c r="AP24" s="23"/>
      <c r="AQ24" s="23"/>
      <c r="AR24" s="17"/>
      <c r="AS24" s="24"/>
      <c r="AT24" s="25"/>
      <c r="AU24" s="17"/>
      <c r="AV24" s="18">
        <f t="shared" ref="AV24:AV33" si="2">F24+I24+L24+O24+R24+U24+X24+AS24</f>
        <v>0</v>
      </c>
      <c r="AW24" s="25"/>
    </row>
    <row r="25" spans="1:49" s="5" customFormat="1" ht="14.15" customHeight="1" x14ac:dyDescent="0.25">
      <c r="A25" s="12" t="s">
        <v>18</v>
      </c>
      <c r="B25" s="259" t="s">
        <v>19</v>
      </c>
      <c r="C25" s="259"/>
      <c r="D25" s="259"/>
      <c r="E25" s="17"/>
      <c r="F25" s="24"/>
      <c r="G25" s="25"/>
      <c r="H25" s="17"/>
      <c r="I25" s="24"/>
      <c r="J25" s="25"/>
      <c r="K25" s="17"/>
      <c r="L25" s="24"/>
      <c r="M25" s="25"/>
      <c r="N25" s="17"/>
      <c r="O25" s="24"/>
      <c r="P25" s="25"/>
      <c r="Q25" s="17"/>
      <c r="R25" s="24"/>
      <c r="S25" s="25"/>
      <c r="T25" s="17"/>
      <c r="U25" s="24"/>
      <c r="V25" s="25"/>
      <c r="W25" s="17"/>
      <c r="X25" s="18">
        <f t="shared" ref="X25:X27" si="3">O25+R25+U25</f>
        <v>0</v>
      </c>
      <c r="Y25" s="25"/>
      <c r="Z25" s="17"/>
      <c r="AA25" s="18">
        <v>4044000</v>
      </c>
      <c r="AB25" s="25"/>
      <c r="AC25" s="20"/>
      <c r="AD25" s="24">
        <v>4108344.18</v>
      </c>
      <c r="AE25" s="21"/>
      <c r="AF25" s="22"/>
      <c r="AG25" s="23">
        <f>AD25-AA25</f>
        <v>64344.18</v>
      </c>
      <c r="AH25" s="23"/>
      <c r="AI25" s="17"/>
      <c r="AJ25" s="18">
        <v>462000</v>
      </c>
      <c r="AK25" s="25"/>
      <c r="AL25" s="20"/>
      <c r="AM25" s="24">
        <v>376830.04</v>
      </c>
      <c r="AN25" s="21"/>
      <c r="AO25" s="22"/>
      <c r="AP25" s="23">
        <f>AM25-AJ25</f>
        <v>-85169.96</v>
      </c>
      <c r="AQ25" s="23"/>
      <c r="AR25" s="17"/>
      <c r="AS25" s="24"/>
      <c r="AT25" s="25"/>
      <c r="AU25" s="17"/>
      <c r="AV25" s="18">
        <f t="shared" si="2"/>
        <v>0</v>
      </c>
      <c r="AW25" s="25"/>
    </row>
    <row r="26" spans="1:49" s="5" customFormat="1" ht="24" customHeight="1" x14ac:dyDescent="0.25">
      <c r="A26" s="14" t="s">
        <v>20</v>
      </c>
      <c r="B26" s="260" t="s">
        <v>124</v>
      </c>
      <c r="C26" s="259"/>
      <c r="D26" s="259"/>
      <c r="E26" s="17"/>
      <c r="F26" s="24"/>
      <c r="G26" s="25"/>
      <c r="H26" s="17"/>
      <c r="I26" s="24"/>
      <c r="J26" s="25"/>
      <c r="K26" s="17"/>
      <c r="L26" s="24"/>
      <c r="M26" s="25"/>
      <c r="N26" s="17"/>
      <c r="O26" s="24"/>
      <c r="P26" s="25"/>
      <c r="Q26" s="17"/>
      <c r="R26" s="24"/>
      <c r="S26" s="25"/>
      <c r="T26" s="17"/>
      <c r="U26" s="24"/>
      <c r="V26" s="25"/>
      <c r="W26" s="17"/>
      <c r="X26" s="18">
        <f t="shared" si="3"/>
        <v>0</v>
      </c>
      <c r="Y26" s="25"/>
      <c r="Z26" s="17"/>
      <c r="AA26" s="18">
        <v>593000</v>
      </c>
      <c r="AB26" s="25"/>
      <c r="AC26" s="20"/>
      <c r="AD26" s="24">
        <v>582535.07999999996</v>
      </c>
      <c r="AE26" s="21"/>
      <c r="AF26" s="22"/>
      <c r="AG26" s="23">
        <f>AD26-AA26</f>
        <v>-10464.92</v>
      </c>
      <c r="AH26" s="23"/>
      <c r="AI26" s="17"/>
      <c r="AJ26" s="18">
        <v>211000</v>
      </c>
      <c r="AK26" s="25"/>
      <c r="AL26" s="20"/>
      <c r="AM26" s="24">
        <v>704348.58</v>
      </c>
      <c r="AN26" s="21"/>
      <c r="AO26" s="22"/>
      <c r="AP26" s="23">
        <f>AM26-AJ26</f>
        <v>493348.58</v>
      </c>
      <c r="AQ26" s="23"/>
      <c r="AR26" s="17"/>
      <c r="AS26" s="24"/>
      <c r="AT26" s="25"/>
      <c r="AU26" s="17"/>
      <c r="AV26" s="18">
        <f t="shared" si="2"/>
        <v>0</v>
      </c>
      <c r="AW26" s="25"/>
    </row>
    <row r="27" spans="1:49" s="5" customFormat="1" ht="14.15" customHeight="1" x14ac:dyDescent="0.25">
      <c r="A27" s="12" t="s">
        <v>21</v>
      </c>
      <c r="B27" s="35" t="s">
        <v>6</v>
      </c>
      <c r="C27" s="259" t="s">
        <v>22</v>
      </c>
      <c r="D27" s="259"/>
      <c r="E27" s="17"/>
      <c r="F27" s="24"/>
      <c r="G27" s="25"/>
      <c r="H27" s="17"/>
      <c r="I27" s="24"/>
      <c r="J27" s="25"/>
      <c r="K27" s="17"/>
      <c r="L27" s="24"/>
      <c r="M27" s="25"/>
      <c r="N27" s="17"/>
      <c r="O27" s="24"/>
      <c r="P27" s="25"/>
      <c r="Q27" s="17"/>
      <c r="R27" s="24"/>
      <c r="S27" s="25"/>
      <c r="T27" s="17"/>
      <c r="U27" s="24"/>
      <c r="V27" s="25"/>
      <c r="W27" s="17"/>
      <c r="X27" s="18">
        <f t="shared" si="3"/>
        <v>0</v>
      </c>
      <c r="Y27" s="25"/>
      <c r="Z27" s="17"/>
      <c r="AA27" s="18">
        <v>120000</v>
      </c>
      <c r="AB27" s="25"/>
      <c r="AC27" s="20"/>
      <c r="AD27" s="24">
        <v>330535.08</v>
      </c>
      <c r="AE27" s="21"/>
      <c r="AF27" s="22"/>
      <c r="AG27" s="23">
        <f>AD27-AA27</f>
        <v>210535.08</v>
      </c>
      <c r="AH27" s="23"/>
      <c r="AI27" s="17"/>
      <c r="AJ27" s="18">
        <v>28000</v>
      </c>
      <c r="AK27" s="25"/>
      <c r="AL27" s="20"/>
      <c r="AM27" s="24">
        <v>39539.93</v>
      </c>
      <c r="AN27" s="21"/>
      <c r="AO27" s="22"/>
      <c r="AP27" s="23">
        <f>AM27-AJ27</f>
        <v>11539.93</v>
      </c>
      <c r="AQ27" s="23"/>
      <c r="AR27" s="17"/>
      <c r="AS27" s="24"/>
      <c r="AT27" s="25"/>
      <c r="AU27" s="17"/>
      <c r="AV27" s="18">
        <f t="shared" si="2"/>
        <v>0</v>
      </c>
      <c r="AW27" s="25"/>
    </row>
    <row r="28" spans="1:49" s="5" customFormat="1" ht="24" customHeight="1" x14ac:dyDescent="0.25">
      <c r="A28" s="35"/>
      <c r="B28" s="15" t="s">
        <v>8</v>
      </c>
      <c r="C28" s="260" t="s">
        <v>23</v>
      </c>
      <c r="D28" s="260"/>
      <c r="E28" s="17"/>
      <c r="F28" s="24">
        <f>SUM(F29:F31)+F33-F32</f>
        <v>0</v>
      </c>
      <c r="G28" s="25"/>
      <c r="H28" s="17"/>
      <c r="I28" s="24">
        <f>SUM(I29:I31)+I33-I32</f>
        <v>0</v>
      </c>
      <c r="J28" s="25"/>
      <c r="K28" s="17"/>
      <c r="L28" s="24">
        <f>SUM(L29:L31)+L33-L32</f>
        <v>0</v>
      </c>
      <c r="M28" s="25"/>
      <c r="N28" s="17"/>
      <c r="O28" s="24">
        <f>SUM(O29:O31)+O33-O32</f>
        <v>0</v>
      </c>
      <c r="P28" s="25"/>
      <c r="Q28" s="17"/>
      <c r="R28" s="24">
        <f>SUM(R29:R31)+R33-R32</f>
        <v>0</v>
      </c>
      <c r="S28" s="25"/>
      <c r="T28" s="17"/>
      <c r="U28" s="24">
        <f>SUM(U29:U31)+U33-U32</f>
        <v>0</v>
      </c>
      <c r="V28" s="25"/>
      <c r="W28" s="17"/>
      <c r="X28" s="24">
        <f>SUM(X29:X31)+X33-X32</f>
        <v>0</v>
      </c>
      <c r="Y28" s="25"/>
      <c r="Z28" s="17"/>
      <c r="AA28" s="24">
        <f>SUM(AA29:AA31)+AA33-AA32</f>
        <v>953000</v>
      </c>
      <c r="AB28" s="24"/>
      <c r="AC28" s="20"/>
      <c r="AD28" s="24">
        <f>SUM(AD29:AD31)+AD33-AD32</f>
        <v>688746.34</v>
      </c>
      <c r="AE28" s="21"/>
      <c r="AF28" s="22"/>
      <c r="AG28" s="22">
        <f>SUM(AG29:AG32)</f>
        <v>-156227.88</v>
      </c>
      <c r="AH28" s="23"/>
      <c r="AI28" s="17"/>
      <c r="AJ28" s="24">
        <f>SUM(AJ29:AJ31)+AJ33-AJ32</f>
        <v>232000</v>
      </c>
      <c r="AK28" s="25"/>
      <c r="AL28" s="20"/>
      <c r="AM28" s="24">
        <f>SUM(AM29:AM31)+AM33-AM32</f>
        <v>161723.18</v>
      </c>
      <c r="AN28" s="21"/>
      <c r="AO28" s="22"/>
      <c r="AP28" s="22">
        <f>SUM(AP29:AP32)</f>
        <v>-49502.03</v>
      </c>
      <c r="AQ28" s="23"/>
      <c r="AR28" s="17"/>
      <c r="AS28" s="24">
        <f>SUM(AS29:AS31)+AS33-AS32</f>
        <v>0</v>
      </c>
      <c r="AT28" s="25"/>
      <c r="AU28" s="17"/>
      <c r="AV28" s="24">
        <f t="shared" si="2"/>
        <v>0</v>
      </c>
      <c r="AW28" s="25" t="e">
        <f t="shared" ref="AW28" si="4">SUM(AW29:AW31)+AW33-AW32</f>
        <v>#VALUE!</v>
      </c>
    </row>
    <row r="29" spans="1:49" s="5" customFormat="1" ht="14.15" customHeight="1" x14ac:dyDescent="0.25">
      <c r="A29" s="35"/>
      <c r="B29" s="35"/>
      <c r="C29" s="35" t="s">
        <v>2</v>
      </c>
      <c r="D29" s="13" t="s">
        <v>24</v>
      </c>
      <c r="E29" s="17" t="s">
        <v>11</v>
      </c>
      <c r="F29" s="24"/>
      <c r="G29" s="25" t="s">
        <v>12</v>
      </c>
      <c r="H29" s="17" t="s">
        <v>11</v>
      </c>
      <c r="I29" s="24"/>
      <c r="J29" s="25" t="s">
        <v>12</v>
      </c>
      <c r="K29" s="17" t="s">
        <v>11</v>
      </c>
      <c r="L29" s="24"/>
      <c r="M29" s="25" t="s">
        <v>12</v>
      </c>
      <c r="N29" s="17" t="s">
        <v>11</v>
      </c>
      <c r="O29" s="24"/>
      <c r="P29" s="25" t="s">
        <v>12</v>
      </c>
      <c r="Q29" s="17" t="s">
        <v>11</v>
      </c>
      <c r="R29" s="24"/>
      <c r="S29" s="25" t="s">
        <v>12</v>
      </c>
      <c r="T29" s="17" t="s">
        <v>11</v>
      </c>
      <c r="U29" s="24"/>
      <c r="V29" s="25" t="s">
        <v>12</v>
      </c>
      <c r="W29" s="17" t="s">
        <v>11</v>
      </c>
      <c r="X29" s="18">
        <f t="shared" ref="X29:X33" si="5">O29+R29+U29</f>
        <v>0</v>
      </c>
      <c r="Y29" s="25" t="s">
        <v>12</v>
      </c>
      <c r="Z29" s="17" t="s">
        <v>11</v>
      </c>
      <c r="AA29" s="18">
        <v>0</v>
      </c>
      <c r="AB29" s="25" t="s">
        <v>12</v>
      </c>
      <c r="AC29" s="20" t="s">
        <v>11</v>
      </c>
      <c r="AD29" s="24">
        <v>0</v>
      </c>
      <c r="AE29" s="26" t="s">
        <v>12</v>
      </c>
      <c r="AF29" s="22" t="s">
        <v>11</v>
      </c>
      <c r="AG29" s="23">
        <f>AD29-AA29</f>
        <v>0</v>
      </c>
      <c r="AH29" s="23" t="s">
        <v>12</v>
      </c>
      <c r="AI29" s="17" t="s">
        <v>11</v>
      </c>
      <c r="AJ29" s="18">
        <v>0</v>
      </c>
      <c r="AK29" s="25" t="s">
        <v>12</v>
      </c>
      <c r="AL29" s="20" t="s">
        <v>11</v>
      </c>
      <c r="AM29" s="24">
        <v>0</v>
      </c>
      <c r="AN29" s="21" t="s">
        <v>12</v>
      </c>
      <c r="AO29" s="22" t="s">
        <v>11</v>
      </c>
      <c r="AP29" s="23">
        <f>AM29-AJ29</f>
        <v>0</v>
      </c>
      <c r="AQ29" s="23" t="s">
        <v>12</v>
      </c>
      <c r="AR29" s="17" t="s">
        <v>11</v>
      </c>
      <c r="AS29" s="24"/>
      <c r="AT29" s="25" t="s">
        <v>12</v>
      </c>
      <c r="AU29" s="17" t="s">
        <v>11</v>
      </c>
      <c r="AV29" s="18">
        <f t="shared" si="2"/>
        <v>0</v>
      </c>
      <c r="AW29" s="25" t="s">
        <v>12</v>
      </c>
    </row>
    <row r="30" spans="1:49" s="5" customFormat="1" ht="14.15" customHeight="1" x14ac:dyDescent="0.25">
      <c r="A30" s="35"/>
      <c r="B30" s="35"/>
      <c r="C30" s="35" t="s">
        <v>3</v>
      </c>
      <c r="D30" s="13" t="s">
        <v>13</v>
      </c>
      <c r="E30" s="17" t="s">
        <v>11</v>
      </c>
      <c r="F30" s="24"/>
      <c r="G30" s="25" t="s">
        <v>12</v>
      </c>
      <c r="H30" s="17" t="s">
        <v>11</v>
      </c>
      <c r="I30" s="24"/>
      <c r="J30" s="25" t="s">
        <v>12</v>
      </c>
      <c r="K30" s="17" t="s">
        <v>11</v>
      </c>
      <c r="L30" s="24"/>
      <c r="M30" s="25" t="s">
        <v>12</v>
      </c>
      <c r="N30" s="17" t="s">
        <v>11</v>
      </c>
      <c r="O30" s="24"/>
      <c r="P30" s="25" t="s">
        <v>12</v>
      </c>
      <c r="Q30" s="17" t="s">
        <v>11</v>
      </c>
      <c r="R30" s="24"/>
      <c r="S30" s="25" t="s">
        <v>12</v>
      </c>
      <c r="T30" s="17" t="s">
        <v>11</v>
      </c>
      <c r="U30" s="24"/>
      <c r="V30" s="25" t="s">
        <v>12</v>
      </c>
      <c r="W30" s="17" t="s">
        <v>11</v>
      </c>
      <c r="X30" s="18">
        <f t="shared" si="5"/>
        <v>0</v>
      </c>
      <c r="Y30" s="25" t="s">
        <v>12</v>
      </c>
      <c r="Z30" s="17" t="s">
        <v>11</v>
      </c>
      <c r="AA30" s="18">
        <v>0</v>
      </c>
      <c r="AB30" s="25" t="s">
        <v>12</v>
      </c>
      <c r="AC30" s="20" t="s">
        <v>11</v>
      </c>
      <c r="AD30" s="24">
        <v>354.83</v>
      </c>
      <c r="AE30" s="26" t="s">
        <v>12</v>
      </c>
      <c r="AF30" s="22" t="s">
        <v>11</v>
      </c>
      <c r="AG30" s="23">
        <f>AD30-AA30</f>
        <v>354.83</v>
      </c>
      <c r="AH30" s="23" t="s">
        <v>12</v>
      </c>
      <c r="AI30" s="17" t="s">
        <v>11</v>
      </c>
      <c r="AJ30" s="18">
        <v>0</v>
      </c>
      <c r="AK30" s="25" t="s">
        <v>12</v>
      </c>
      <c r="AL30" s="20" t="s">
        <v>11</v>
      </c>
      <c r="AM30" s="24">
        <v>75</v>
      </c>
      <c r="AN30" s="21" t="s">
        <v>12</v>
      </c>
      <c r="AO30" s="22" t="s">
        <v>11</v>
      </c>
      <c r="AP30" s="23">
        <f>AM30-AJ30</f>
        <v>75</v>
      </c>
      <c r="AQ30" s="23" t="s">
        <v>12</v>
      </c>
      <c r="AR30" s="17" t="s">
        <v>11</v>
      </c>
      <c r="AS30" s="24"/>
      <c r="AT30" s="25" t="s">
        <v>12</v>
      </c>
      <c r="AU30" s="17" t="s">
        <v>11</v>
      </c>
      <c r="AV30" s="18">
        <f t="shared" si="2"/>
        <v>0</v>
      </c>
      <c r="AW30" s="25" t="s">
        <v>12</v>
      </c>
    </row>
    <row r="31" spans="1:49" s="5" customFormat="1" ht="14.15" customHeight="1" x14ac:dyDescent="0.25">
      <c r="A31" s="35"/>
      <c r="B31" s="35"/>
      <c r="C31" s="35" t="s">
        <v>5</v>
      </c>
      <c r="D31" s="13" t="s">
        <v>14</v>
      </c>
      <c r="E31" s="17" t="s">
        <v>11</v>
      </c>
      <c r="F31" s="24"/>
      <c r="G31" s="25" t="s">
        <v>12</v>
      </c>
      <c r="H31" s="17" t="s">
        <v>11</v>
      </c>
      <c r="I31" s="24"/>
      <c r="J31" s="25" t="s">
        <v>12</v>
      </c>
      <c r="K31" s="17" t="s">
        <v>11</v>
      </c>
      <c r="L31" s="24"/>
      <c r="M31" s="25" t="s">
        <v>12</v>
      </c>
      <c r="N31" s="17" t="s">
        <v>11</v>
      </c>
      <c r="O31" s="24"/>
      <c r="P31" s="25" t="s">
        <v>12</v>
      </c>
      <c r="Q31" s="17" t="s">
        <v>11</v>
      </c>
      <c r="R31" s="24"/>
      <c r="S31" s="25" t="s">
        <v>12</v>
      </c>
      <c r="T31" s="17" t="s">
        <v>11</v>
      </c>
      <c r="U31" s="24"/>
      <c r="V31" s="25" t="s">
        <v>12</v>
      </c>
      <c r="W31" s="17" t="s">
        <v>11</v>
      </c>
      <c r="X31" s="18">
        <f t="shared" si="5"/>
        <v>0</v>
      </c>
      <c r="Y31" s="25" t="s">
        <v>12</v>
      </c>
      <c r="Z31" s="17" t="s">
        <v>11</v>
      </c>
      <c r="AA31" s="18">
        <v>273000</v>
      </c>
      <c r="AB31" s="25" t="s">
        <v>12</v>
      </c>
      <c r="AC31" s="20" t="s">
        <v>11</v>
      </c>
      <c r="AD31" s="24">
        <v>110192.19</v>
      </c>
      <c r="AE31" s="26" t="s">
        <v>12</v>
      </c>
      <c r="AF31" s="22" t="s">
        <v>11</v>
      </c>
      <c r="AG31" s="23">
        <f>AD31-AA31</f>
        <v>-162807.81</v>
      </c>
      <c r="AH31" s="23" t="s">
        <v>12</v>
      </c>
      <c r="AI31" s="17" t="s">
        <v>11</v>
      </c>
      <c r="AJ31" s="18">
        <v>98000</v>
      </c>
      <c r="AK31" s="25" t="s">
        <v>12</v>
      </c>
      <c r="AL31" s="20" t="s">
        <v>11</v>
      </c>
      <c r="AM31" s="24">
        <v>43273.27</v>
      </c>
      <c r="AN31" s="21" t="s">
        <v>12</v>
      </c>
      <c r="AO31" s="22" t="s">
        <v>11</v>
      </c>
      <c r="AP31" s="23">
        <f>AM31-AJ31</f>
        <v>-54726.73</v>
      </c>
      <c r="AQ31" s="23" t="s">
        <v>12</v>
      </c>
      <c r="AR31" s="17" t="s">
        <v>11</v>
      </c>
      <c r="AS31" s="24"/>
      <c r="AT31" s="25" t="s">
        <v>12</v>
      </c>
      <c r="AU31" s="17" t="s">
        <v>11</v>
      </c>
      <c r="AV31" s="18">
        <f t="shared" si="2"/>
        <v>0</v>
      </c>
      <c r="AW31" s="25" t="s">
        <v>12</v>
      </c>
    </row>
    <row r="32" spans="1:49" s="5" customFormat="1" ht="14.15" customHeight="1" x14ac:dyDescent="0.25">
      <c r="A32" s="35"/>
      <c r="B32" s="35"/>
      <c r="C32" s="35" t="s">
        <v>15</v>
      </c>
      <c r="D32" s="13" t="s">
        <v>56</v>
      </c>
      <c r="E32" s="17" t="s">
        <v>11</v>
      </c>
      <c r="F32" s="24"/>
      <c r="G32" s="25" t="s">
        <v>12</v>
      </c>
      <c r="H32" s="17" t="s">
        <v>11</v>
      </c>
      <c r="I32" s="24"/>
      <c r="J32" s="25" t="s">
        <v>12</v>
      </c>
      <c r="K32" s="17" t="s">
        <v>11</v>
      </c>
      <c r="L32" s="24"/>
      <c r="M32" s="25" t="s">
        <v>12</v>
      </c>
      <c r="N32" s="17" t="s">
        <v>11</v>
      </c>
      <c r="O32" s="24"/>
      <c r="P32" s="25" t="s">
        <v>12</v>
      </c>
      <c r="Q32" s="17" t="s">
        <v>11</v>
      </c>
      <c r="R32" s="24"/>
      <c r="S32" s="25" t="s">
        <v>12</v>
      </c>
      <c r="T32" s="17" t="s">
        <v>11</v>
      </c>
      <c r="U32" s="24"/>
      <c r="V32" s="25" t="s">
        <v>12</v>
      </c>
      <c r="W32" s="17" t="s">
        <v>11</v>
      </c>
      <c r="X32" s="18">
        <f t="shared" si="5"/>
        <v>0</v>
      </c>
      <c r="Y32" s="25" t="s">
        <v>12</v>
      </c>
      <c r="Z32" s="17" t="s">
        <v>11</v>
      </c>
      <c r="AA32" s="24">
        <v>0</v>
      </c>
      <c r="AB32" s="25" t="s">
        <v>12</v>
      </c>
      <c r="AC32" s="20" t="s">
        <v>11</v>
      </c>
      <c r="AD32" s="24">
        <v>6225.1</v>
      </c>
      <c r="AE32" s="26" t="s">
        <v>12</v>
      </c>
      <c r="AF32" s="22" t="s">
        <v>11</v>
      </c>
      <c r="AG32" s="22">
        <f>AD32-AA32</f>
        <v>6225.1</v>
      </c>
      <c r="AH32" s="23" t="s">
        <v>12</v>
      </c>
      <c r="AI32" s="17" t="s">
        <v>11</v>
      </c>
      <c r="AJ32" s="24">
        <v>0</v>
      </c>
      <c r="AK32" s="18" t="s">
        <v>12</v>
      </c>
      <c r="AL32" s="20" t="s">
        <v>11</v>
      </c>
      <c r="AM32" s="24">
        <v>5149.7</v>
      </c>
      <c r="AN32" s="21" t="s">
        <v>12</v>
      </c>
      <c r="AO32" s="22" t="s">
        <v>11</v>
      </c>
      <c r="AP32" s="22">
        <f>AM32-AJ32</f>
        <v>5149.7</v>
      </c>
      <c r="AQ32" s="23" t="s">
        <v>12</v>
      </c>
      <c r="AR32" s="17" t="s">
        <v>11</v>
      </c>
      <c r="AS32" s="24"/>
      <c r="AT32" s="25" t="s">
        <v>12</v>
      </c>
      <c r="AU32" s="17" t="s">
        <v>11</v>
      </c>
      <c r="AV32" s="18">
        <f t="shared" si="2"/>
        <v>0</v>
      </c>
      <c r="AW32" s="25" t="s">
        <v>12</v>
      </c>
    </row>
    <row r="33" spans="1:53" s="5" customFormat="1" ht="14.15" customHeight="1" x14ac:dyDescent="0.25">
      <c r="A33" s="35"/>
      <c r="B33" s="35"/>
      <c r="C33" s="35" t="s">
        <v>18</v>
      </c>
      <c r="D33" s="13" t="s">
        <v>57</v>
      </c>
      <c r="E33" s="17" t="s">
        <v>11</v>
      </c>
      <c r="F33" s="24"/>
      <c r="G33" s="25" t="s">
        <v>12</v>
      </c>
      <c r="H33" s="17" t="s">
        <v>11</v>
      </c>
      <c r="I33" s="24"/>
      <c r="J33" s="25" t="s">
        <v>12</v>
      </c>
      <c r="K33" s="17" t="s">
        <v>11</v>
      </c>
      <c r="L33" s="24"/>
      <c r="M33" s="25" t="s">
        <v>12</v>
      </c>
      <c r="N33" s="17" t="s">
        <v>11</v>
      </c>
      <c r="O33" s="24"/>
      <c r="P33" s="25" t="s">
        <v>12</v>
      </c>
      <c r="Q33" s="17" t="s">
        <v>11</v>
      </c>
      <c r="R33" s="24"/>
      <c r="S33" s="25" t="s">
        <v>12</v>
      </c>
      <c r="T33" s="17" t="s">
        <v>11</v>
      </c>
      <c r="U33" s="24"/>
      <c r="V33" s="25" t="s">
        <v>12</v>
      </c>
      <c r="W33" s="17" t="s">
        <v>11</v>
      </c>
      <c r="X33" s="18">
        <f t="shared" si="5"/>
        <v>0</v>
      </c>
      <c r="Y33" s="25" t="s">
        <v>12</v>
      </c>
      <c r="Z33" s="17" t="s">
        <v>11</v>
      </c>
      <c r="AA33" s="24">
        <v>680000</v>
      </c>
      <c r="AB33" s="25" t="s">
        <v>12</v>
      </c>
      <c r="AC33" s="20" t="s">
        <v>11</v>
      </c>
      <c r="AD33" s="24">
        <v>584424.42000000004</v>
      </c>
      <c r="AE33" s="26" t="s">
        <v>12</v>
      </c>
      <c r="AF33" s="22" t="s">
        <v>11</v>
      </c>
      <c r="AG33" s="22">
        <f>AD33-AA33</f>
        <v>-95575.58</v>
      </c>
      <c r="AH33" s="23" t="s">
        <v>12</v>
      </c>
      <c r="AI33" s="17" t="s">
        <v>11</v>
      </c>
      <c r="AJ33" s="24">
        <v>134000</v>
      </c>
      <c r="AK33" s="18" t="s">
        <v>12</v>
      </c>
      <c r="AL33" s="20" t="s">
        <v>11</v>
      </c>
      <c r="AM33" s="24">
        <v>123524.61</v>
      </c>
      <c r="AN33" s="21" t="s">
        <v>12</v>
      </c>
      <c r="AO33" s="22" t="s">
        <v>11</v>
      </c>
      <c r="AP33" s="22">
        <f>AM33-AJ33</f>
        <v>-10475.39</v>
      </c>
      <c r="AQ33" s="23" t="s">
        <v>12</v>
      </c>
      <c r="AR33" s="17" t="s">
        <v>11</v>
      </c>
      <c r="AS33" s="24"/>
      <c r="AT33" s="25" t="s">
        <v>12</v>
      </c>
      <c r="AU33" s="17" t="s">
        <v>11</v>
      </c>
      <c r="AV33" s="18">
        <f t="shared" si="2"/>
        <v>0</v>
      </c>
      <c r="AW33" s="25" t="s">
        <v>12</v>
      </c>
    </row>
    <row r="34" spans="1:53" s="5" customFormat="1" ht="13" customHeight="1" x14ac:dyDescent="0.25">
      <c r="A34" s="261" t="s">
        <v>25</v>
      </c>
      <c r="B34" s="261"/>
      <c r="C34" s="261"/>
      <c r="D34" s="261"/>
      <c r="E34" s="29"/>
      <c r="F34" s="29">
        <f>F23+F25+F26+F27+F28</f>
        <v>0</v>
      </c>
      <c r="G34" s="30"/>
      <c r="H34" s="29"/>
      <c r="I34" s="29">
        <f>I23+I25+I26+I27+I28</f>
        <v>0</v>
      </c>
      <c r="J34" s="30"/>
      <c r="K34" s="29"/>
      <c r="L34" s="29">
        <f>L23+L25+L26+L27+L28</f>
        <v>0</v>
      </c>
      <c r="M34" s="30"/>
      <c r="N34" s="29"/>
      <c r="O34" s="29">
        <f>O23+O25+O26+O27+O28</f>
        <v>0</v>
      </c>
      <c r="P34" s="30"/>
      <c r="Q34" s="29"/>
      <c r="R34" s="29">
        <f>R23+R25+R26+R27+R28</f>
        <v>0</v>
      </c>
      <c r="S34" s="30"/>
      <c r="T34" s="29"/>
      <c r="U34" s="29">
        <f>U23+U25+U26+U27+U28</f>
        <v>0</v>
      </c>
      <c r="V34" s="30"/>
      <c r="W34" s="29"/>
      <c r="X34" s="29">
        <f>X23+X25+X26+X27+X28</f>
        <v>0</v>
      </c>
      <c r="Y34" s="30"/>
      <c r="Z34" s="29"/>
      <c r="AA34" s="29">
        <f>AA23+AA25+AA26+AA27+AA28</f>
        <v>10110000</v>
      </c>
      <c r="AB34" s="30"/>
      <c r="AC34" s="29"/>
      <c r="AD34" s="29">
        <f>AD23+AD25+AD26+AD27+AD28</f>
        <v>9653138.2300000004</v>
      </c>
      <c r="AE34" s="30"/>
      <c r="AF34" s="28"/>
      <c r="AG34" s="28">
        <f>AG23+AG25+AG26+AG27+AG28</f>
        <v>-348835.99</v>
      </c>
      <c r="AH34" s="31"/>
      <c r="AI34" s="29"/>
      <c r="AJ34" s="29">
        <f>AJ23+AJ25+AJ26+AJ27+AJ28</f>
        <v>1466000</v>
      </c>
      <c r="AK34" s="30"/>
      <c r="AL34" s="29"/>
      <c r="AM34" s="29">
        <f>AM23+AM25+AM26+AM27+AM28</f>
        <v>2192845.16</v>
      </c>
      <c r="AN34" s="30"/>
      <c r="AO34" s="28"/>
      <c r="AP34" s="28">
        <f>AP23+AP25+AP26+AP27+AP28</f>
        <v>747619.95</v>
      </c>
      <c r="AQ34" s="31"/>
      <c r="AR34" s="29"/>
      <c r="AS34" s="29">
        <f>AS23+AS25+AS26+AS27+AS28</f>
        <v>0</v>
      </c>
      <c r="AT34" s="30"/>
      <c r="AU34" s="29"/>
      <c r="AV34" s="29">
        <f>AV23+AV25+AV26+AV27+AV28</f>
        <v>0</v>
      </c>
      <c r="AW34" s="30"/>
    </row>
    <row r="35" spans="1:53" s="5" customFormat="1" ht="26.25" customHeight="1" x14ac:dyDescent="0.25">
      <c r="A35" s="14" t="s">
        <v>26</v>
      </c>
      <c r="B35" s="260" t="s">
        <v>27</v>
      </c>
      <c r="C35" s="260"/>
      <c r="D35" s="260"/>
      <c r="E35" s="17"/>
      <c r="F35" s="24"/>
      <c r="G35" s="25"/>
      <c r="H35" s="17"/>
      <c r="I35" s="24"/>
      <c r="J35" s="25"/>
      <c r="K35" s="17"/>
      <c r="L35" s="24"/>
      <c r="M35" s="25"/>
      <c r="N35" s="17"/>
      <c r="O35" s="24"/>
      <c r="P35" s="25"/>
      <c r="Q35" s="17"/>
      <c r="R35" s="24"/>
      <c r="S35" s="25"/>
      <c r="T35" s="17"/>
      <c r="U35" s="24"/>
      <c r="V35" s="25"/>
      <c r="W35" s="17"/>
      <c r="X35" s="18">
        <f>O35+R35+U35</f>
        <v>0</v>
      </c>
      <c r="Y35" s="25"/>
      <c r="Z35" s="17"/>
      <c r="AA35" s="18">
        <v>0</v>
      </c>
      <c r="AB35" s="25"/>
      <c r="AC35" s="20"/>
      <c r="AD35" s="24">
        <v>215.01</v>
      </c>
      <c r="AE35" s="21"/>
      <c r="AF35" s="22"/>
      <c r="AG35" s="23">
        <f>AD35-AA35</f>
        <v>215.01</v>
      </c>
      <c r="AH35" s="23"/>
      <c r="AI35" s="17"/>
      <c r="AJ35" s="18">
        <v>0</v>
      </c>
      <c r="AK35" s="25"/>
      <c r="AL35" s="20"/>
      <c r="AM35" s="24">
        <v>0</v>
      </c>
      <c r="AN35" s="21"/>
      <c r="AO35" s="22"/>
      <c r="AP35" s="23">
        <f>AM35-AJ35</f>
        <v>0</v>
      </c>
      <c r="AQ35" s="23"/>
      <c r="AR35" s="17"/>
      <c r="AS35" s="24"/>
      <c r="AT35" s="25"/>
      <c r="AU35" s="17"/>
      <c r="AV35" s="18">
        <f>F35+I35+L35+O35+R35+U35+X35+AS35</f>
        <v>0</v>
      </c>
      <c r="AW35" s="25"/>
    </row>
    <row r="36" spans="1:53" s="5" customFormat="1" ht="14.15" customHeight="1" x14ac:dyDescent="0.25">
      <c r="A36" s="12" t="s">
        <v>28</v>
      </c>
      <c r="B36" s="259" t="s">
        <v>29</v>
      </c>
      <c r="C36" s="259"/>
      <c r="D36" s="259"/>
      <c r="E36" s="17"/>
      <c r="F36" s="24"/>
      <c r="G36" s="25"/>
      <c r="H36" s="17"/>
      <c r="I36" s="24"/>
      <c r="J36" s="25"/>
      <c r="K36" s="17"/>
      <c r="L36" s="24"/>
      <c r="M36" s="25"/>
      <c r="N36" s="17"/>
      <c r="O36" s="24"/>
      <c r="P36" s="25"/>
      <c r="Q36" s="17"/>
      <c r="R36" s="24"/>
      <c r="S36" s="25"/>
      <c r="T36" s="17"/>
      <c r="U36" s="24"/>
      <c r="V36" s="25"/>
      <c r="W36" s="17"/>
      <c r="X36" s="18">
        <f t="shared" ref="X36:X38" si="6">O36+R36+U36</f>
        <v>0</v>
      </c>
      <c r="Y36" s="25"/>
      <c r="Z36" s="17"/>
      <c r="AA36" s="18">
        <v>0</v>
      </c>
      <c r="AB36" s="25"/>
      <c r="AC36" s="20"/>
      <c r="AD36" s="24">
        <v>752.24</v>
      </c>
      <c r="AE36" s="21"/>
      <c r="AF36" s="22"/>
      <c r="AG36" s="23">
        <f>AD36-AA36</f>
        <v>752.24</v>
      </c>
      <c r="AH36" s="23"/>
      <c r="AI36" s="17"/>
      <c r="AJ36" s="18">
        <v>0</v>
      </c>
      <c r="AK36" s="25"/>
      <c r="AL36" s="20"/>
      <c r="AM36" s="24">
        <v>0</v>
      </c>
      <c r="AN36" s="21"/>
      <c r="AO36" s="22"/>
      <c r="AP36" s="23">
        <f>AM36-AJ36</f>
        <v>0</v>
      </c>
      <c r="AQ36" s="23"/>
      <c r="AR36" s="17"/>
      <c r="AS36" s="24"/>
      <c r="AT36" s="25"/>
      <c r="AU36" s="17"/>
      <c r="AV36" s="18">
        <f t="shared" ref="AV36:AV38" si="7">F36+I36+L36+O36+R36+U36+X36+AS36</f>
        <v>0</v>
      </c>
      <c r="AW36" s="25"/>
    </row>
    <row r="37" spans="1:53" s="5" customFormat="1" ht="14.15" customHeight="1" x14ac:dyDescent="0.25">
      <c r="A37" s="12" t="s">
        <v>30</v>
      </c>
      <c r="B37" s="259" t="s">
        <v>31</v>
      </c>
      <c r="C37" s="259"/>
      <c r="D37" s="259"/>
      <c r="E37" s="17"/>
      <c r="F37" s="24"/>
      <c r="G37" s="25"/>
      <c r="H37" s="17"/>
      <c r="I37" s="24"/>
      <c r="J37" s="25"/>
      <c r="K37" s="17"/>
      <c r="L37" s="24"/>
      <c r="M37" s="25"/>
      <c r="N37" s="17"/>
      <c r="O37" s="24"/>
      <c r="P37" s="25"/>
      <c r="Q37" s="17"/>
      <c r="R37" s="24"/>
      <c r="S37" s="25"/>
      <c r="T37" s="17"/>
      <c r="U37" s="24"/>
      <c r="V37" s="25"/>
      <c r="W37" s="17"/>
      <c r="X37" s="18">
        <f t="shared" si="6"/>
        <v>0</v>
      </c>
      <c r="Y37" s="25"/>
      <c r="Z37" s="17"/>
      <c r="AA37" s="18">
        <v>1000</v>
      </c>
      <c r="AB37" s="25"/>
      <c r="AC37" s="20"/>
      <c r="AD37" s="24">
        <v>2882.71</v>
      </c>
      <c r="AE37" s="21"/>
      <c r="AF37" s="22"/>
      <c r="AG37" s="23">
        <f>AD37-AA37</f>
        <v>1882.71</v>
      </c>
      <c r="AH37" s="23"/>
      <c r="AI37" s="17"/>
      <c r="AJ37" s="18">
        <v>29000</v>
      </c>
      <c r="AK37" s="25"/>
      <c r="AL37" s="20"/>
      <c r="AM37" s="24">
        <v>5542.87</v>
      </c>
      <c r="AN37" s="21"/>
      <c r="AO37" s="22"/>
      <c r="AP37" s="23">
        <f>AM37-AJ37</f>
        <v>-23457.13</v>
      </c>
      <c r="AQ37" s="23"/>
      <c r="AR37" s="17"/>
      <c r="AS37" s="24"/>
      <c r="AT37" s="25"/>
      <c r="AU37" s="17"/>
      <c r="AV37" s="18">
        <f t="shared" si="7"/>
        <v>0</v>
      </c>
      <c r="AW37" s="25"/>
    </row>
    <row r="38" spans="1:53" s="5" customFormat="1" ht="14.15" customHeight="1" x14ac:dyDescent="0.25">
      <c r="A38" s="12" t="s">
        <v>32</v>
      </c>
      <c r="B38" s="259" t="s">
        <v>34</v>
      </c>
      <c r="C38" s="259"/>
      <c r="D38" s="259"/>
      <c r="E38" s="17"/>
      <c r="F38" s="24"/>
      <c r="G38" s="25"/>
      <c r="H38" s="17"/>
      <c r="I38" s="24"/>
      <c r="J38" s="25"/>
      <c r="K38" s="17"/>
      <c r="L38" s="24"/>
      <c r="M38" s="25"/>
      <c r="N38" s="17"/>
      <c r="O38" s="24"/>
      <c r="P38" s="25"/>
      <c r="Q38" s="17"/>
      <c r="R38" s="24"/>
      <c r="S38" s="25"/>
      <c r="T38" s="17"/>
      <c r="U38" s="24"/>
      <c r="V38" s="25"/>
      <c r="W38" s="17"/>
      <c r="X38" s="18">
        <f t="shared" si="6"/>
        <v>0</v>
      </c>
      <c r="Y38" s="25"/>
      <c r="Z38" s="17"/>
      <c r="AA38" s="18">
        <v>0</v>
      </c>
      <c r="AB38" s="25"/>
      <c r="AC38" s="20"/>
      <c r="AD38" s="24">
        <v>0</v>
      </c>
      <c r="AE38" s="21"/>
      <c r="AF38" s="22"/>
      <c r="AG38" s="23">
        <f>AD38-AA38</f>
        <v>0</v>
      </c>
      <c r="AH38" s="23"/>
      <c r="AI38" s="17"/>
      <c r="AJ38" s="24">
        <v>0</v>
      </c>
      <c r="AK38" s="25"/>
      <c r="AL38" s="20"/>
      <c r="AM38" s="24">
        <v>0</v>
      </c>
      <c r="AN38" s="21"/>
      <c r="AO38" s="22"/>
      <c r="AP38" s="23">
        <f>AM38-AJ38</f>
        <v>0</v>
      </c>
      <c r="AQ38" s="23"/>
      <c r="AR38" s="17"/>
      <c r="AS38" s="24"/>
      <c r="AT38" s="25"/>
      <c r="AU38" s="17"/>
      <c r="AV38" s="18">
        <f t="shared" si="7"/>
        <v>0</v>
      </c>
      <c r="AW38" s="25"/>
    </row>
    <row r="39" spans="1:53" s="5" customFormat="1" ht="18.75" customHeight="1" x14ac:dyDescent="0.25">
      <c r="A39" s="16" t="s">
        <v>33</v>
      </c>
      <c r="B39" s="264" t="s">
        <v>51</v>
      </c>
      <c r="C39" s="264"/>
      <c r="D39" s="264"/>
      <c r="E39" s="32"/>
      <c r="F39" s="32">
        <f>F22-F34+F35+F36-F37-F38</f>
        <v>0</v>
      </c>
      <c r="G39" s="33"/>
      <c r="H39" s="32"/>
      <c r="I39" s="32">
        <f>I22-I34+I35+I36-I37-I38</f>
        <v>0</v>
      </c>
      <c r="J39" s="33"/>
      <c r="K39" s="32"/>
      <c r="L39" s="32">
        <f>L22-L34+L35+L36-L37-L38</f>
        <v>0</v>
      </c>
      <c r="M39" s="33"/>
      <c r="N39" s="32"/>
      <c r="O39" s="32">
        <f>O22-O34+O35+O36-O37-O38</f>
        <v>0</v>
      </c>
      <c r="P39" s="32">
        <f>P22-P34+P35+P36-P37-P38</f>
        <v>0</v>
      </c>
      <c r="Q39" s="32"/>
      <c r="R39" s="32">
        <f>R22-R34+R35+R36-R37-R38</f>
        <v>0</v>
      </c>
      <c r="S39" s="33"/>
      <c r="T39" s="32"/>
      <c r="U39" s="32">
        <f>U22-U34+U35+U36-U37-U38</f>
        <v>0</v>
      </c>
      <c r="V39" s="33"/>
      <c r="W39" s="32"/>
      <c r="X39" s="32">
        <f>X22-X34+X35+X36-X37-X38</f>
        <v>0</v>
      </c>
      <c r="Y39" s="33"/>
      <c r="Z39" s="32"/>
      <c r="AA39" s="32">
        <f>AA22-AA34+AA35+AA36-AA37-AA38</f>
        <v>-2937000</v>
      </c>
      <c r="AB39" s="33"/>
      <c r="AC39" s="32"/>
      <c r="AD39" s="32">
        <f>AD22-AD34+AD35+AD36-AD37-AD38</f>
        <v>-2546459.7999999998</v>
      </c>
      <c r="AE39" s="33"/>
      <c r="AF39" s="32"/>
      <c r="AG39" s="32">
        <f>AG22-AG34+AG35+AG36-AG37-AG38</f>
        <v>282514.42</v>
      </c>
      <c r="AH39" s="33"/>
      <c r="AI39" s="32"/>
      <c r="AJ39" s="32">
        <f>AJ22-AJ34+AJ35+AJ36-AJ37-AJ38</f>
        <v>-137000</v>
      </c>
      <c r="AK39" s="33"/>
      <c r="AL39" s="32"/>
      <c r="AM39" s="32">
        <f>AM22-AM34+AM35+AM36-AM37-AM38</f>
        <v>-810938.18</v>
      </c>
      <c r="AN39" s="33"/>
      <c r="AO39" s="32"/>
      <c r="AP39" s="32">
        <f>AP22-AP34+AP35+AP36-AP37-AP38</f>
        <v>-694712.97</v>
      </c>
      <c r="AQ39" s="33"/>
      <c r="AR39" s="32"/>
      <c r="AS39" s="32">
        <f>AS22-AS34+AS35+AS36-AS37-AS38</f>
        <v>0</v>
      </c>
      <c r="AT39" s="33"/>
      <c r="AU39" s="32"/>
      <c r="AV39" s="32">
        <f>AV22-AV34+AV35+AV36-AV37-AV38</f>
        <v>0</v>
      </c>
      <c r="AW39" s="33"/>
    </row>
    <row r="40" spans="1:53" s="5" customFormat="1" ht="14.15" customHeight="1" x14ac:dyDescent="0.25">
      <c r="A40" s="12" t="s">
        <v>35</v>
      </c>
      <c r="B40" s="259" t="s">
        <v>36</v>
      </c>
      <c r="C40" s="259"/>
      <c r="D40" s="259"/>
      <c r="E40" s="17"/>
      <c r="F40" s="24"/>
      <c r="G40" s="25"/>
      <c r="H40" s="17"/>
      <c r="I40" s="24"/>
      <c r="J40" s="25"/>
      <c r="K40" s="17"/>
      <c r="L40" s="24"/>
      <c r="M40" s="25"/>
      <c r="N40" s="17"/>
      <c r="O40" s="24"/>
      <c r="P40" s="25"/>
      <c r="Q40" s="17"/>
      <c r="R40" s="24"/>
      <c r="S40" s="25"/>
      <c r="T40" s="17"/>
      <c r="U40" s="24"/>
      <c r="V40" s="25"/>
      <c r="W40" s="17"/>
      <c r="X40" s="18">
        <f>O40+R40+U40</f>
        <v>0</v>
      </c>
      <c r="Y40" s="25"/>
      <c r="Z40" s="17"/>
      <c r="AA40" s="18">
        <v>9000</v>
      </c>
      <c r="AB40" s="25"/>
      <c r="AC40" s="20"/>
      <c r="AD40" s="24">
        <v>8384.19</v>
      </c>
      <c r="AE40" s="21"/>
      <c r="AF40" s="22"/>
      <c r="AG40" s="23">
        <f>AD40-AA40</f>
        <v>-615.80999999999995</v>
      </c>
      <c r="AH40" s="23"/>
      <c r="AI40" s="17"/>
      <c r="AJ40" s="24">
        <v>39000</v>
      </c>
      <c r="AK40" s="25"/>
      <c r="AL40" s="20"/>
      <c r="AM40" s="24">
        <v>45211.76</v>
      </c>
      <c r="AN40" s="21"/>
      <c r="AO40" s="22"/>
      <c r="AP40" s="23">
        <f>AM40-AJ40</f>
        <v>6211.76</v>
      </c>
      <c r="AQ40" s="23"/>
      <c r="AR40" s="17"/>
      <c r="AS40" s="24"/>
      <c r="AT40" s="25"/>
      <c r="AU40" s="17"/>
      <c r="AV40" s="18">
        <f>F40+I40+L40+O40+R40+U40+X40+AS40</f>
        <v>0</v>
      </c>
      <c r="AW40" s="25"/>
    </row>
    <row r="41" spans="1:53" s="5" customFormat="1" ht="14.15" customHeight="1" x14ac:dyDescent="0.25">
      <c r="A41" s="12" t="s">
        <v>37</v>
      </c>
      <c r="B41" s="259" t="s">
        <v>38</v>
      </c>
      <c r="C41" s="259"/>
      <c r="D41" s="259"/>
      <c r="E41" s="17"/>
      <c r="F41" s="24"/>
      <c r="G41" s="25"/>
      <c r="H41" s="17"/>
      <c r="I41" s="24"/>
      <c r="J41" s="25"/>
      <c r="K41" s="17"/>
      <c r="L41" s="24"/>
      <c r="M41" s="25"/>
      <c r="N41" s="17"/>
      <c r="O41" s="24"/>
      <c r="P41" s="25"/>
      <c r="Q41" s="17"/>
      <c r="R41" s="24"/>
      <c r="S41" s="25"/>
      <c r="T41" s="17"/>
      <c r="U41" s="24"/>
      <c r="V41" s="25"/>
      <c r="W41" s="17"/>
      <c r="X41" s="18">
        <f>O41+R41+U41</f>
        <v>0</v>
      </c>
      <c r="Y41" s="25"/>
      <c r="Z41" s="17"/>
      <c r="AA41" s="24">
        <v>2946000</v>
      </c>
      <c r="AB41" s="25"/>
      <c r="AC41" s="20"/>
      <c r="AD41" s="24">
        <v>2554843.9900000002</v>
      </c>
      <c r="AE41" s="21"/>
      <c r="AF41" s="22"/>
      <c r="AG41" s="23">
        <f>(AG39-AG38-AG40)*-1</f>
        <v>-283130.23</v>
      </c>
      <c r="AH41" s="23"/>
      <c r="AI41" s="17"/>
      <c r="AJ41" s="24">
        <v>176000</v>
      </c>
      <c r="AK41" s="25"/>
      <c r="AL41" s="20"/>
      <c r="AM41" s="24">
        <v>856149.94</v>
      </c>
      <c r="AN41" s="21"/>
      <c r="AO41" s="22"/>
      <c r="AP41" s="23">
        <f>(AP39-AP38-AP40)*-1</f>
        <v>700924.73</v>
      </c>
      <c r="AQ41" s="23"/>
      <c r="AR41" s="17"/>
      <c r="AS41" s="24"/>
      <c r="AT41" s="25"/>
      <c r="AU41" s="17"/>
      <c r="AV41" s="18">
        <f>F41+I41+L41+O41+R41+U41+X41+AS41</f>
        <v>0</v>
      </c>
      <c r="AW41" s="25"/>
    </row>
    <row r="42" spans="1:53" s="5" customFormat="1" ht="18.75" customHeight="1" x14ac:dyDescent="0.25">
      <c r="A42" s="16" t="s">
        <v>39</v>
      </c>
      <c r="B42" s="264" t="s">
        <v>40</v>
      </c>
      <c r="C42" s="264"/>
      <c r="D42" s="264"/>
      <c r="E42" s="32"/>
      <c r="F42" s="32">
        <f>F39-F40+F41</f>
        <v>0</v>
      </c>
      <c r="G42" s="32"/>
      <c r="H42" s="32"/>
      <c r="I42" s="32">
        <f>I39-I40+I41</f>
        <v>0</v>
      </c>
      <c r="J42" s="32"/>
      <c r="K42" s="32"/>
      <c r="L42" s="32">
        <f>L39-L40+L41</f>
        <v>0</v>
      </c>
      <c r="M42" s="34"/>
      <c r="N42" s="32"/>
      <c r="O42" s="32">
        <f>O39-O40+O41</f>
        <v>0</v>
      </c>
      <c r="P42" s="34"/>
      <c r="Q42" s="32"/>
      <c r="R42" s="32">
        <f>R39-R40+R41</f>
        <v>0</v>
      </c>
      <c r="S42" s="34"/>
      <c r="T42" s="32"/>
      <c r="U42" s="32">
        <f>U39-U40+U41</f>
        <v>0</v>
      </c>
      <c r="V42" s="32"/>
      <c r="W42" s="32"/>
      <c r="X42" s="32">
        <f>X39-X40+X41</f>
        <v>0</v>
      </c>
      <c r="Y42" s="34"/>
      <c r="Z42" s="32"/>
      <c r="AA42" s="32">
        <f>AA39-AA40+AA41</f>
        <v>0</v>
      </c>
      <c r="AB42" s="32"/>
      <c r="AC42" s="32"/>
      <c r="AD42" s="32">
        <f>AD39-AD40+AD41</f>
        <v>0</v>
      </c>
      <c r="AE42" s="33"/>
      <c r="AF42" s="32"/>
      <c r="AG42" s="32">
        <f>AG39-AG40+AG41</f>
        <v>0</v>
      </c>
      <c r="AH42" s="33"/>
      <c r="AI42" s="32"/>
      <c r="AJ42" s="32">
        <f>AJ39-AJ40+AJ41</f>
        <v>0</v>
      </c>
      <c r="AK42" s="34"/>
      <c r="AL42" s="32"/>
      <c r="AM42" s="32">
        <f>AM39-AM40+AM41</f>
        <v>0</v>
      </c>
      <c r="AN42" s="33"/>
      <c r="AO42" s="32"/>
      <c r="AP42" s="32">
        <f>AP39-AP40+AP41</f>
        <v>0</v>
      </c>
      <c r="AQ42" s="33"/>
      <c r="AR42" s="32"/>
      <c r="AS42" s="32">
        <f>AS39-AS40+AS41</f>
        <v>0</v>
      </c>
      <c r="AT42" s="34"/>
      <c r="AU42" s="32"/>
      <c r="AV42" s="32">
        <f>AV39-AV40+AV41</f>
        <v>0</v>
      </c>
      <c r="AW42" s="34"/>
    </row>
    <row r="43" spans="1:53" x14ac:dyDescent="0.25">
      <c r="E43" s="24"/>
      <c r="F43" s="24"/>
      <c r="G43" s="25"/>
      <c r="H43" s="24"/>
      <c r="I43" s="24"/>
      <c r="J43" s="25"/>
      <c r="K43" s="24"/>
      <c r="L43" s="24"/>
      <c r="M43" s="25"/>
      <c r="N43" s="24"/>
      <c r="O43" s="24"/>
      <c r="P43" s="25"/>
      <c r="Q43" s="24"/>
      <c r="R43" s="24"/>
      <c r="S43" s="25"/>
      <c r="T43" s="24"/>
      <c r="U43" s="24"/>
      <c r="V43" s="25"/>
      <c r="W43" s="24"/>
      <c r="X43" s="18"/>
      <c r="Y43" s="25"/>
      <c r="Z43" s="24"/>
      <c r="AA43" s="18"/>
      <c r="AB43" s="25"/>
      <c r="AC43" s="24"/>
      <c r="AD43" s="24"/>
      <c r="AE43" s="18"/>
      <c r="AF43" s="22"/>
      <c r="AG43" s="23"/>
      <c r="AH43" s="23"/>
      <c r="AI43" s="24"/>
      <c r="AJ43" s="18"/>
      <c r="AK43" s="25"/>
      <c r="AL43" s="24"/>
      <c r="AM43" s="24"/>
      <c r="AN43" s="18"/>
      <c r="AO43" s="22"/>
      <c r="AP43" s="23"/>
      <c r="AQ43" s="23"/>
      <c r="AR43" s="24"/>
      <c r="AS43" s="24"/>
      <c r="AT43" s="25"/>
      <c r="AU43" s="24"/>
      <c r="AV43" s="18"/>
      <c r="AW43" s="25"/>
    </row>
    <row r="44" spans="1:53" s="5" customFormat="1" ht="15" customHeight="1" outlineLevel="1" x14ac:dyDescent="0.25">
      <c r="A44" s="265" t="s">
        <v>59</v>
      </c>
      <c r="B44" s="266"/>
      <c r="C44" s="266"/>
      <c r="D44" s="266"/>
      <c r="E44" s="17"/>
      <c r="F44" s="24"/>
      <c r="G44" s="25"/>
      <c r="H44" s="17"/>
      <c r="I44" s="24"/>
      <c r="J44" s="25"/>
      <c r="K44" s="17"/>
      <c r="L44" s="24"/>
      <c r="M44" s="25"/>
      <c r="N44" s="17"/>
      <c r="O44" s="24"/>
      <c r="P44" s="25"/>
      <c r="Q44" s="17"/>
      <c r="R44" s="24"/>
      <c r="S44" s="25"/>
      <c r="T44" s="17"/>
      <c r="U44" s="24"/>
      <c r="V44" s="25"/>
      <c r="W44" s="17"/>
      <c r="X44" s="18"/>
      <c r="Y44" s="25"/>
      <c r="Z44" s="17"/>
      <c r="AA44" s="18"/>
      <c r="AB44" s="25"/>
      <c r="AC44" s="20"/>
      <c r="AD44" s="24"/>
      <c r="AE44" s="21"/>
      <c r="AF44" s="22"/>
      <c r="AG44" s="23"/>
      <c r="AH44" s="23"/>
      <c r="AI44" s="17"/>
      <c r="AJ44" s="18"/>
      <c r="AK44" s="25"/>
      <c r="AL44" s="20"/>
      <c r="AM44" s="24"/>
      <c r="AN44" s="21"/>
      <c r="AO44" s="22"/>
      <c r="AP44" s="23"/>
      <c r="AQ44" s="23"/>
      <c r="AR44" s="17"/>
      <c r="AS44" s="24"/>
      <c r="AT44" s="25"/>
      <c r="AU44" s="17"/>
      <c r="AV44" s="18"/>
      <c r="AW44" s="25"/>
    </row>
    <row r="45" spans="1:53" s="5" customFormat="1" ht="15" customHeight="1" outlineLevel="1" x14ac:dyDescent="0.25">
      <c r="A45" s="12"/>
      <c r="B45" s="259" t="s">
        <v>38</v>
      </c>
      <c r="C45" s="259"/>
      <c r="D45" s="259"/>
      <c r="E45" s="17"/>
      <c r="F45" s="24">
        <f>F41</f>
        <v>0</v>
      </c>
      <c r="G45" s="25"/>
      <c r="H45" s="17"/>
      <c r="I45" s="24">
        <f>I41</f>
        <v>0</v>
      </c>
      <c r="J45" s="25"/>
      <c r="K45" s="17"/>
      <c r="L45" s="24">
        <f>L41</f>
        <v>0</v>
      </c>
      <c r="M45" s="25"/>
      <c r="N45" s="17"/>
      <c r="O45" s="24">
        <f>O41</f>
        <v>0</v>
      </c>
      <c r="P45" s="25"/>
      <c r="Q45" s="17"/>
      <c r="R45" s="24">
        <f>R41</f>
        <v>0</v>
      </c>
      <c r="S45" s="25"/>
      <c r="T45" s="17"/>
      <c r="U45" s="24">
        <f>U41</f>
        <v>0</v>
      </c>
      <c r="V45" s="25"/>
      <c r="W45" s="17"/>
      <c r="X45" s="18">
        <f>O45+R45+U45</f>
        <v>0</v>
      </c>
      <c r="Y45" s="25"/>
      <c r="Z45" s="204"/>
      <c r="AA45" s="202"/>
      <c r="AB45" s="203"/>
      <c r="AC45" s="205"/>
      <c r="AD45" s="206"/>
      <c r="AE45" s="207"/>
      <c r="AF45" s="208"/>
      <c r="AG45" s="209"/>
      <c r="AH45" s="209"/>
      <c r="AI45" s="204"/>
      <c r="AJ45" s="202"/>
      <c r="AK45" s="203"/>
      <c r="AL45" s="205"/>
      <c r="AM45" s="206"/>
      <c r="AN45" s="207"/>
      <c r="AO45" s="208"/>
      <c r="AP45" s="209"/>
      <c r="AQ45" s="209"/>
      <c r="AR45" s="17"/>
      <c r="AS45" s="24">
        <f>AS41</f>
        <v>0</v>
      </c>
      <c r="AT45" s="25"/>
      <c r="AU45" s="17"/>
      <c r="AV45" s="18">
        <f>F45+I45+L45+O45+R45+U45+X45+AS45</f>
        <v>0</v>
      </c>
      <c r="AW45" s="25"/>
      <c r="AX45" s="257" t="s">
        <v>62</v>
      </c>
      <c r="AY45" s="258"/>
      <c r="AZ45" s="258"/>
      <c r="BA45" s="258"/>
    </row>
    <row r="46" spans="1:53" outlineLevel="1" x14ac:dyDescent="0.25">
      <c r="B46" s="259" t="s">
        <v>60</v>
      </c>
      <c r="C46" s="259"/>
      <c r="D46" s="259"/>
      <c r="E46" s="17"/>
      <c r="F46" s="24"/>
      <c r="G46" s="25"/>
      <c r="H46" s="17"/>
      <c r="I46" s="24"/>
      <c r="J46" s="25"/>
      <c r="K46" s="17"/>
      <c r="L46" s="24"/>
      <c r="M46" s="25"/>
      <c r="N46" s="17"/>
      <c r="O46" s="24"/>
      <c r="P46" s="25"/>
      <c r="Q46" s="17"/>
      <c r="R46" s="24"/>
      <c r="S46" s="25"/>
      <c r="T46" s="17"/>
      <c r="U46" s="24"/>
      <c r="V46" s="25"/>
      <c r="W46" s="17"/>
      <c r="X46" s="18">
        <f>O46+R46+U46</f>
        <v>0</v>
      </c>
      <c r="Y46" s="25"/>
      <c r="Z46" s="204"/>
      <c r="AA46" s="202"/>
      <c r="AB46" s="203"/>
      <c r="AC46" s="205"/>
      <c r="AD46" s="206"/>
      <c r="AE46" s="207"/>
      <c r="AF46" s="208"/>
      <c r="AG46" s="209"/>
      <c r="AH46" s="209"/>
      <c r="AI46" s="204"/>
      <c r="AJ46" s="202"/>
      <c r="AK46" s="203"/>
      <c r="AL46" s="205"/>
      <c r="AM46" s="206"/>
      <c r="AN46" s="207"/>
      <c r="AO46" s="208"/>
      <c r="AP46" s="209"/>
      <c r="AQ46" s="209"/>
      <c r="AR46" s="17"/>
      <c r="AS46" s="24">
        <v>0</v>
      </c>
      <c r="AT46" s="25"/>
      <c r="AU46" s="17"/>
      <c r="AV46" s="18">
        <f>F46+I46+L46+O46+R46+U46+X46+AS46</f>
        <v>0</v>
      </c>
      <c r="AW46" s="25"/>
      <c r="AX46" s="258"/>
      <c r="AY46" s="258"/>
      <c r="AZ46" s="258"/>
      <c r="BA46" s="258"/>
    </row>
    <row r="47" spans="1:53" s="5" customFormat="1" ht="18.75" customHeight="1" outlineLevel="1" x14ac:dyDescent="0.25">
      <c r="A47" s="16"/>
      <c r="B47" s="264" t="s">
        <v>61</v>
      </c>
      <c r="C47" s="264"/>
      <c r="D47" s="264"/>
      <c r="E47" s="32"/>
      <c r="F47" s="32">
        <f>SUM(F45:F46)</f>
        <v>0</v>
      </c>
      <c r="G47" s="32"/>
      <c r="H47" s="32"/>
      <c r="I47" s="32">
        <f>SUM(I45:I46)</f>
        <v>0</v>
      </c>
      <c r="J47" s="32"/>
      <c r="K47" s="32"/>
      <c r="L47" s="32">
        <f>SUM(L45:L46)</f>
        <v>0</v>
      </c>
      <c r="M47" s="34"/>
      <c r="N47" s="32"/>
      <c r="O47" s="32">
        <f>SUM(O45:O46)</f>
        <v>0</v>
      </c>
      <c r="P47" s="32"/>
      <c r="Q47" s="32"/>
      <c r="R47" s="32">
        <f>SUM(R45:R46)</f>
        <v>0</v>
      </c>
      <c r="S47" s="32"/>
      <c r="T47" s="32"/>
      <c r="U47" s="32">
        <f>SUM(U45:U46)</f>
        <v>0</v>
      </c>
      <c r="V47" s="34"/>
      <c r="W47" s="32"/>
      <c r="X47" s="32">
        <f>SUM(X45:X46)</f>
        <v>0</v>
      </c>
      <c r="Y47" s="34"/>
      <c r="Z47" s="32"/>
      <c r="AA47" s="32"/>
      <c r="AB47" s="32"/>
      <c r="AC47" s="32"/>
      <c r="AD47" s="32"/>
      <c r="AE47" s="33"/>
      <c r="AF47" s="32"/>
      <c r="AG47" s="32"/>
      <c r="AH47" s="33"/>
      <c r="AI47" s="32"/>
      <c r="AJ47" s="32"/>
      <c r="AK47" s="34"/>
      <c r="AL47" s="32"/>
      <c r="AM47" s="32"/>
      <c r="AN47" s="33"/>
      <c r="AO47" s="32"/>
      <c r="AP47" s="32"/>
      <c r="AQ47" s="33"/>
      <c r="AR47" s="32"/>
      <c r="AS47" s="32">
        <f>SUM(AS45:AS46)</f>
        <v>0</v>
      </c>
      <c r="AT47" s="34"/>
      <c r="AU47" s="32"/>
      <c r="AV47" s="32">
        <f>SUM(AV45:AV46)</f>
        <v>0</v>
      </c>
      <c r="AW47" s="34"/>
      <c r="AX47" s="258"/>
      <c r="AY47" s="258"/>
      <c r="AZ47" s="258"/>
      <c r="BA47" s="258"/>
    </row>
    <row r="48" spans="1:53" x14ac:dyDescent="0.25">
      <c r="D48" s="6"/>
      <c r="F48" s="6"/>
      <c r="G48" s="6"/>
      <c r="I48" s="6"/>
      <c r="J48" s="6"/>
      <c r="L48" s="6"/>
      <c r="M48" s="6"/>
      <c r="AX48" s="6"/>
    </row>
    <row r="49" spans="4:50" x14ac:dyDescent="0.25">
      <c r="D49" s="6"/>
      <c r="F49" s="6"/>
      <c r="G49" s="6"/>
      <c r="I49" s="6"/>
      <c r="J49" s="6"/>
      <c r="L49" s="6"/>
      <c r="M49" s="6"/>
      <c r="AX49" s="6"/>
    </row>
    <row r="50" spans="4:50" x14ac:dyDescent="0.25">
      <c r="D50" s="6"/>
      <c r="F50" s="6"/>
      <c r="G50" s="6"/>
      <c r="I50" s="6"/>
      <c r="J50" s="6"/>
      <c r="L50" s="6"/>
      <c r="M50" s="6"/>
      <c r="AX50" s="6"/>
    </row>
    <row r="51" spans="4:50" x14ac:dyDescent="0.25">
      <c r="D51" s="6"/>
      <c r="F51" s="6"/>
      <c r="G51" s="6"/>
      <c r="I51" s="6"/>
      <c r="J51" s="6"/>
      <c r="L51" s="6"/>
      <c r="M51" s="6"/>
      <c r="AX51" s="6"/>
    </row>
    <row r="52" spans="4:50" x14ac:dyDescent="0.25">
      <c r="D52" s="6"/>
      <c r="F52" s="6"/>
      <c r="G52" s="6"/>
      <c r="I52" s="6"/>
      <c r="J52" s="6"/>
      <c r="L52" s="6"/>
      <c r="M52" s="6"/>
      <c r="AX52" s="6"/>
    </row>
  </sheetData>
  <mergeCells count="69">
    <mergeCell ref="C15:D15"/>
    <mergeCell ref="C16:D16"/>
    <mergeCell ref="A22:D22"/>
    <mergeCell ref="B38:D38"/>
    <mergeCell ref="A1:AW1"/>
    <mergeCell ref="A2:AW2"/>
    <mergeCell ref="A4:D4"/>
    <mergeCell ref="E5:G5"/>
    <mergeCell ref="H5:J5"/>
    <mergeCell ref="K5:M5"/>
    <mergeCell ref="B14:D14"/>
    <mergeCell ref="T6:V6"/>
    <mergeCell ref="E4:G4"/>
    <mergeCell ref="H4:J4"/>
    <mergeCell ref="K4:M4"/>
    <mergeCell ref="N4:P4"/>
    <mergeCell ref="B47:D47"/>
    <mergeCell ref="A44:D44"/>
    <mergeCell ref="B45:D45"/>
    <mergeCell ref="B46:D46"/>
    <mergeCell ref="B37:D37"/>
    <mergeCell ref="B42:D42"/>
    <mergeCell ref="B39:D39"/>
    <mergeCell ref="B41:D41"/>
    <mergeCell ref="AX45:BA47"/>
    <mergeCell ref="K6:M6"/>
    <mergeCell ref="N6:P6"/>
    <mergeCell ref="Q6:S6"/>
    <mergeCell ref="B40:D40"/>
    <mergeCell ref="B25:D25"/>
    <mergeCell ref="B7:D7"/>
    <mergeCell ref="E6:G6"/>
    <mergeCell ref="B23:D23"/>
    <mergeCell ref="B26:D26"/>
    <mergeCell ref="C27:D27"/>
    <mergeCell ref="C28:D28"/>
    <mergeCell ref="A34:D34"/>
    <mergeCell ref="B35:D35"/>
    <mergeCell ref="B36:D36"/>
    <mergeCell ref="B5:D6"/>
    <mergeCell ref="Q4:S4"/>
    <mergeCell ref="H6:J6"/>
    <mergeCell ref="AR4:AT4"/>
    <mergeCell ref="AU4:AW4"/>
    <mergeCell ref="T4:V4"/>
    <mergeCell ref="N5:P5"/>
    <mergeCell ref="Q5:S5"/>
    <mergeCell ref="T5:V5"/>
    <mergeCell ref="AF5:AH5"/>
    <mergeCell ref="AI5:AK5"/>
    <mergeCell ref="W4:Y4"/>
    <mergeCell ref="Z4:AH4"/>
    <mergeCell ref="AI4:AQ4"/>
    <mergeCell ref="AL5:AN5"/>
    <mergeCell ref="AO5:AQ5"/>
    <mergeCell ref="AR5:AT5"/>
    <mergeCell ref="AU5:AW5"/>
    <mergeCell ref="AL6:AN6"/>
    <mergeCell ref="AO6:AQ6"/>
    <mergeCell ref="AR6:AT6"/>
    <mergeCell ref="AU6:AW6"/>
    <mergeCell ref="AF6:AH6"/>
    <mergeCell ref="AI6:AK6"/>
    <mergeCell ref="W5:Y5"/>
    <mergeCell ref="Z5:AB5"/>
    <mergeCell ref="AC5:AE5"/>
    <mergeCell ref="W6:Y6"/>
    <mergeCell ref="Z6:AB6"/>
    <mergeCell ref="AC6:AE6"/>
  </mergeCells>
  <pageMargins left="0.39370078740157483" right="0.39370078740157483" top="0.78740157480314965" bottom="0.39370078740157483" header="0" footer="0"/>
  <pageSetup paperSize="9" scale="7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771C3-C8ED-4844-A199-B64F740D0475}">
  <sheetPr codeName="Tabelle2"/>
  <dimension ref="A1:AW67"/>
  <sheetViews>
    <sheetView tabSelected="1" workbookViewId="0">
      <selection activeCell="I67" sqref="I67"/>
    </sheetView>
  </sheetViews>
  <sheetFormatPr baseColWidth="10" defaultColWidth="12.7265625" defaultRowHeight="12.5" outlineLevelRow="1" x14ac:dyDescent="0.25"/>
  <cols>
    <col min="1" max="1" width="2.54296875" style="41" customWidth="1"/>
    <col min="2" max="2" width="5.453125" style="41" customWidth="1"/>
    <col min="3" max="3" width="4.453125" style="41" customWidth="1"/>
    <col min="4" max="4" width="3.54296875" style="41" customWidth="1"/>
    <col min="5" max="5" width="2.54296875" style="41" customWidth="1"/>
    <col min="6" max="6" width="4" style="41" customWidth="1"/>
    <col min="7" max="7" width="13.7265625" style="41" customWidth="1"/>
    <col min="8" max="8" width="5.54296875" style="41" customWidth="1"/>
    <col min="9" max="9" width="3.1796875" style="41" customWidth="1"/>
    <col min="10" max="10" width="23.7265625" style="41" customWidth="1"/>
    <col min="11" max="11" width="13.453125" style="41" customWidth="1"/>
    <col min="12" max="12" width="8.81640625" style="41" customWidth="1"/>
    <col min="13" max="13" width="12.453125" style="41" customWidth="1"/>
    <col min="14" max="14" width="36.7265625" style="41" customWidth="1"/>
    <col min="15" max="15" width="11" style="41" customWidth="1" collapsed="1"/>
    <col min="16" max="16" width="10.1796875" style="42" customWidth="1" collapsed="1"/>
    <col min="17" max="17" width="12.453125" style="41" customWidth="1"/>
    <col min="18" max="18" width="6" style="41" customWidth="1"/>
    <col min="19" max="19" width="17.1796875" style="41" customWidth="1"/>
    <col min="20" max="20" width="5.54296875" style="41" customWidth="1"/>
    <col min="21" max="21" width="14.453125" style="41" customWidth="1"/>
    <col min="22" max="16384" width="12.7265625" style="41"/>
  </cols>
  <sheetData>
    <row r="1" spans="1:49" ht="15.5" x14ac:dyDescent="0.25">
      <c r="A1" s="267" t="s">
        <v>64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  <c r="U1" s="267"/>
      <c r="V1" s="267"/>
      <c r="W1" s="267"/>
      <c r="X1" s="267"/>
      <c r="Y1" s="267"/>
      <c r="Z1" s="267"/>
      <c r="AA1" s="267"/>
      <c r="AB1" s="267"/>
      <c r="AC1" s="267"/>
      <c r="AD1" s="339"/>
      <c r="AE1" s="339"/>
      <c r="AF1" s="339"/>
      <c r="AG1" s="339"/>
      <c r="AH1" s="339"/>
      <c r="AI1" s="339"/>
      <c r="AJ1" s="339"/>
      <c r="AK1" s="339"/>
      <c r="AL1" s="339"/>
      <c r="AM1" s="339"/>
      <c r="AN1" s="339"/>
      <c r="AO1" s="339"/>
      <c r="AP1" s="339"/>
      <c r="AQ1" s="339"/>
      <c r="AR1" s="339"/>
      <c r="AS1" s="339"/>
      <c r="AT1" s="339"/>
      <c r="AU1" s="339"/>
      <c r="AV1" s="339"/>
      <c r="AW1" s="339"/>
    </row>
    <row r="2" spans="1:49" ht="15.5" x14ac:dyDescent="0.25">
      <c r="A2" s="267" t="s">
        <v>65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339"/>
      <c r="AE2" s="339"/>
      <c r="AF2" s="339"/>
      <c r="AG2" s="339"/>
      <c r="AH2" s="339"/>
      <c r="AI2" s="339"/>
      <c r="AJ2" s="339"/>
      <c r="AK2" s="339"/>
      <c r="AL2" s="339"/>
      <c r="AM2" s="339"/>
      <c r="AN2" s="339"/>
      <c r="AO2" s="339"/>
      <c r="AP2" s="339"/>
      <c r="AQ2" s="339"/>
      <c r="AR2" s="339"/>
      <c r="AS2" s="339"/>
      <c r="AT2" s="339"/>
      <c r="AU2" s="339"/>
      <c r="AV2" s="339"/>
      <c r="AW2" s="339"/>
    </row>
    <row r="3" spans="1:49" ht="14" x14ac:dyDescent="0.3">
      <c r="A3" s="40"/>
      <c r="B3" s="40"/>
    </row>
    <row r="4" spans="1:49" ht="15.5" x14ac:dyDescent="0.25">
      <c r="A4" s="199" t="s">
        <v>119</v>
      </c>
      <c r="B4" s="39"/>
      <c r="C4" s="198" t="s">
        <v>75</v>
      </c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  <c r="AU4" s="197"/>
      <c r="AV4" s="197"/>
      <c r="AW4" s="197"/>
    </row>
    <row r="6" spans="1:49" s="43" customFormat="1" ht="12.75" customHeight="1" x14ac:dyDescent="0.35">
      <c r="K6" s="295">
        <v>2025</v>
      </c>
      <c r="L6" s="269"/>
      <c r="M6" s="269"/>
      <c r="N6" s="296"/>
      <c r="O6" s="44">
        <v>2026</v>
      </c>
      <c r="P6" s="269" t="s">
        <v>120</v>
      </c>
      <c r="Q6" s="269"/>
      <c r="R6" s="269"/>
      <c r="S6" s="269"/>
      <c r="T6" s="269"/>
      <c r="U6" s="270"/>
    </row>
    <row r="7" spans="1:49" ht="12.65" customHeight="1" x14ac:dyDescent="0.3">
      <c r="A7" s="45"/>
      <c r="B7" s="46"/>
      <c r="C7" s="47"/>
      <c r="D7" s="271" t="s">
        <v>76</v>
      </c>
      <c r="E7" s="272"/>
      <c r="F7" s="272"/>
      <c r="G7" s="272"/>
      <c r="H7" s="272"/>
      <c r="I7" s="272"/>
      <c r="J7" s="273"/>
      <c r="K7" s="48" t="s">
        <v>0</v>
      </c>
      <c r="L7" s="280" t="s">
        <v>78</v>
      </c>
      <c r="M7" s="280" t="s">
        <v>77</v>
      </c>
      <c r="N7" s="282" t="s">
        <v>79</v>
      </c>
      <c r="O7" s="301" t="s">
        <v>80</v>
      </c>
      <c r="P7" s="303" t="s">
        <v>0</v>
      </c>
      <c r="Q7" s="280" t="s">
        <v>121</v>
      </c>
      <c r="R7" s="271" t="s">
        <v>122</v>
      </c>
      <c r="S7" s="305"/>
      <c r="T7" s="305"/>
      <c r="U7" s="306"/>
    </row>
    <row r="8" spans="1:49" ht="12.65" customHeight="1" x14ac:dyDescent="0.3">
      <c r="A8" s="45"/>
      <c r="B8" s="49"/>
      <c r="C8" s="50"/>
      <c r="D8" s="274"/>
      <c r="E8" s="275"/>
      <c r="F8" s="275"/>
      <c r="G8" s="275"/>
      <c r="H8" s="275"/>
      <c r="I8" s="275"/>
      <c r="J8" s="276"/>
      <c r="K8" s="51"/>
      <c r="L8" s="281"/>
      <c r="M8" s="281"/>
      <c r="N8" s="283"/>
      <c r="O8" s="302"/>
      <c r="P8" s="304"/>
      <c r="Q8" s="281"/>
      <c r="R8" s="274"/>
      <c r="S8" s="275"/>
      <c r="T8" s="275"/>
      <c r="U8" s="276"/>
    </row>
    <row r="9" spans="1:49" ht="13" x14ac:dyDescent="0.3">
      <c r="A9" s="45"/>
      <c r="B9" s="49"/>
      <c r="C9" s="50"/>
      <c r="D9" s="277"/>
      <c r="E9" s="278"/>
      <c r="F9" s="278"/>
      <c r="G9" s="278"/>
      <c r="H9" s="278"/>
      <c r="I9" s="278"/>
      <c r="J9" s="279"/>
      <c r="K9" s="51"/>
      <c r="L9" s="52" t="s">
        <v>81</v>
      </c>
      <c r="M9" s="52" t="s">
        <v>81</v>
      </c>
      <c r="N9" s="284"/>
      <c r="O9" s="53" t="s">
        <v>81</v>
      </c>
      <c r="P9" s="54" t="s">
        <v>81</v>
      </c>
      <c r="Q9" s="52" t="s">
        <v>81</v>
      </c>
      <c r="R9" s="277"/>
      <c r="S9" s="278"/>
      <c r="T9" s="278"/>
      <c r="U9" s="279"/>
    </row>
    <row r="10" spans="1:49" s="59" customFormat="1" ht="12.75" customHeight="1" x14ac:dyDescent="0.3">
      <c r="A10" s="55"/>
      <c r="B10" s="285" t="s">
        <v>2</v>
      </c>
      <c r="C10" s="56"/>
      <c r="D10" s="287" t="s">
        <v>82</v>
      </c>
      <c r="E10" s="288"/>
      <c r="F10" s="288"/>
      <c r="G10" s="288"/>
      <c r="H10" s="288"/>
      <c r="I10" s="288"/>
      <c r="J10" s="288"/>
      <c r="K10" s="291">
        <f>K12+K14+K16+K17+K18+K24+K25</f>
        <v>0</v>
      </c>
      <c r="L10" s="293">
        <f>L12+L14+L16+L17+L18+L24+L25</f>
        <v>0</v>
      </c>
      <c r="M10" s="293">
        <f>M12+M14+M16+M17+M18+M24+M25</f>
        <v>0</v>
      </c>
      <c r="N10" s="297"/>
      <c r="O10" s="307">
        <f>O12+O14+O16+O17+O18+O24+O25</f>
        <v>0</v>
      </c>
      <c r="P10" s="291">
        <f>P12+P14+P16+P17+P18+P24+P25</f>
        <v>0</v>
      </c>
      <c r="Q10" s="291">
        <f>Q12+Q14+Q16+Q17+Q18+Q24+Q25</f>
        <v>0</v>
      </c>
      <c r="R10" s="299"/>
      <c r="S10" s="57"/>
      <c r="T10" s="57"/>
      <c r="U10" s="58"/>
    </row>
    <row r="11" spans="1:49" s="59" customFormat="1" ht="9.75" customHeight="1" x14ac:dyDescent="0.3">
      <c r="A11" s="55"/>
      <c r="B11" s="286"/>
      <c r="C11" s="60"/>
      <c r="D11" s="289"/>
      <c r="E11" s="290"/>
      <c r="F11" s="290"/>
      <c r="G11" s="290"/>
      <c r="H11" s="290"/>
      <c r="I11" s="290"/>
      <c r="J11" s="290"/>
      <c r="K11" s="292"/>
      <c r="L11" s="294"/>
      <c r="M11" s="294"/>
      <c r="N11" s="298"/>
      <c r="O11" s="308"/>
      <c r="P11" s="292"/>
      <c r="Q11" s="292"/>
      <c r="R11" s="300"/>
      <c r="S11" s="61"/>
      <c r="T11" s="61"/>
      <c r="U11" s="62"/>
    </row>
    <row r="12" spans="1:49" ht="24" customHeight="1" x14ac:dyDescent="0.25">
      <c r="A12" s="45"/>
      <c r="B12" s="63"/>
      <c r="C12" s="63"/>
      <c r="D12" s="64" t="s">
        <v>15</v>
      </c>
      <c r="E12" s="65" t="s">
        <v>17</v>
      </c>
      <c r="F12" s="65"/>
      <c r="G12" s="65"/>
      <c r="H12" s="65"/>
      <c r="I12" s="65"/>
      <c r="J12" s="65"/>
      <c r="K12" s="66"/>
      <c r="L12" s="67"/>
      <c r="M12" s="68">
        <f>L12-K12</f>
        <v>0</v>
      </c>
      <c r="N12" s="218"/>
      <c r="O12" s="69"/>
      <c r="P12" s="70"/>
      <c r="Q12" s="67">
        <f>P12-K12</f>
        <v>0</v>
      </c>
      <c r="R12" s="312"/>
      <c r="S12" s="313"/>
      <c r="T12" s="313"/>
      <c r="U12" s="314"/>
      <c r="V12" s="71"/>
    </row>
    <row r="13" spans="1:49" s="81" customFormat="1" x14ac:dyDescent="0.25">
      <c r="A13" s="72"/>
      <c r="B13" s="73"/>
      <c r="C13" s="73"/>
      <c r="D13" s="74"/>
      <c r="E13" s="75" t="s">
        <v>66</v>
      </c>
      <c r="F13" s="75"/>
      <c r="G13" s="75" t="s">
        <v>83</v>
      </c>
      <c r="H13" s="76"/>
      <c r="I13" s="76"/>
      <c r="J13" s="76"/>
      <c r="K13" s="77"/>
      <c r="L13" s="77"/>
      <c r="M13" s="77">
        <f>L13-K13</f>
        <v>0</v>
      </c>
      <c r="N13" s="219"/>
      <c r="O13" s="78"/>
      <c r="P13" s="79"/>
      <c r="Q13" s="80">
        <f>P13-K13</f>
        <v>0</v>
      </c>
      <c r="R13" s="225"/>
      <c r="S13" s="226"/>
      <c r="T13" s="226"/>
      <c r="U13" s="227"/>
      <c r="V13" s="71"/>
    </row>
    <row r="14" spans="1:49" s="92" customFormat="1" x14ac:dyDescent="0.25">
      <c r="A14" s="82"/>
      <c r="B14" s="83"/>
      <c r="C14" s="83"/>
      <c r="D14" s="84" t="s">
        <v>18</v>
      </c>
      <c r="E14" s="85" t="s">
        <v>19</v>
      </c>
      <c r="F14" s="85"/>
      <c r="G14" s="85"/>
      <c r="H14" s="85"/>
      <c r="I14" s="85"/>
      <c r="J14" s="85"/>
      <c r="K14" s="86"/>
      <c r="L14" s="87"/>
      <c r="M14" s="88">
        <f>L14-K14</f>
        <v>0</v>
      </c>
      <c r="N14" s="220"/>
      <c r="O14" s="89"/>
      <c r="P14" s="90"/>
      <c r="Q14" s="87">
        <f>P14-K14</f>
        <v>0</v>
      </c>
      <c r="R14" s="315"/>
      <c r="S14" s="316"/>
      <c r="T14" s="316"/>
      <c r="U14" s="317"/>
      <c r="V14" s="91"/>
    </row>
    <row r="15" spans="1:49" ht="12.75" customHeight="1" x14ac:dyDescent="0.25">
      <c r="A15" s="45"/>
      <c r="B15" s="63"/>
      <c r="C15" s="63"/>
      <c r="D15" s="93" t="s">
        <v>20</v>
      </c>
      <c r="E15" s="318" t="s">
        <v>84</v>
      </c>
      <c r="F15" s="318"/>
      <c r="G15" s="318"/>
      <c r="H15" s="318"/>
      <c r="I15" s="318"/>
      <c r="J15" s="318"/>
      <c r="K15" s="94"/>
      <c r="L15" s="95"/>
      <c r="M15" s="95"/>
      <c r="N15" s="221"/>
      <c r="O15" s="96"/>
      <c r="P15" s="97"/>
      <c r="Q15" s="95"/>
      <c r="R15" s="319"/>
      <c r="S15" s="320"/>
      <c r="T15" s="320"/>
      <c r="U15" s="321"/>
      <c r="V15" s="71"/>
    </row>
    <row r="16" spans="1:49" ht="12.75" customHeight="1" x14ac:dyDescent="0.25">
      <c r="A16" s="45"/>
      <c r="B16" s="63"/>
      <c r="C16" s="63"/>
      <c r="D16" s="98"/>
      <c r="E16" s="323" t="s">
        <v>85</v>
      </c>
      <c r="F16" s="323"/>
      <c r="G16" s="323"/>
      <c r="H16" s="323"/>
      <c r="I16" s="323"/>
      <c r="J16" s="323"/>
      <c r="K16" s="99"/>
      <c r="L16" s="88"/>
      <c r="M16" s="88">
        <f t="shared" ref="M16:M45" si="0">L16-K16</f>
        <v>0</v>
      </c>
      <c r="N16" s="222"/>
      <c r="O16" s="100"/>
      <c r="P16" s="101"/>
      <c r="Q16" s="88">
        <f>P16-K16</f>
        <v>0</v>
      </c>
      <c r="R16" s="322"/>
      <c r="S16" s="323"/>
      <c r="T16" s="323"/>
      <c r="U16" s="324"/>
      <c r="V16" s="71"/>
    </row>
    <row r="17" spans="1:26" x14ac:dyDescent="0.25">
      <c r="A17" s="45"/>
      <c r="B17" s="63"/>
      <c r="C17" s="63"/>
      <c r="D17" s="84" t="s">
        <v>21</v>
      </c>
      <c r="E17" s="85" t="s">
        <v>6</v>
      </c>
      <c r="F17" s="85" t="s">
        <v>22</v>
      </c>
      <c r="G17" s="85"/>
      <c r="H17" s="85"/>
      <c r="I17" s="85"/>
      <c r="J17" s="85"/>
      <c r="K17" s="86"/>
      <c r="L17" s="87"/>
      <c r="M17" s="87">
        <f>L17-K17</f>
        <v>0</v>
      </c>
      <c r="N17" s="220"/>
      <c r="O17" s="89"/>
      <c r="P17" s="90"/>
      <c r="Q17" s="87">
        <f>P17-K17</f>
        <v>0</v>
      </c>
      <c r="R17" s="228"/>
      <c r="S17" s="229"/>
      <c r="T17" s="229"/>
      <c r="U17" s="230"/>
      <c r="V17" s="71"/>
    </row>
    <row r="18" spans="1:26" ht="24" customHeight="1" x14ac:dyDescent="0.25">
      <c r="A18" s="45"/>
      <c r="B18" s="63"/>
      <c r="C18" s="63"/>
      <c r="D18" s="84"/>
      <c r="E18" s="105" t="s">
        <v>8</v>
      </c>
      <c r="F18" s="325" t="s">
        <v>23</v>
      </c>
      <c r="G18" s="326"/>
      <c r="H18" s="326"/>
      <c r="I18" s="326"/>
      <c r="J18" s="327"/>
      <c r="K18" s="86">
        <f>K19+K20+K21-K22+K23</f>
        <v>0</v>
      </c>
      <c r="L18" s="87">
        <f>L19+L20+L21-L22+L23</f>
        <v>0</v>
      </c>
      <c r="M18" s="87">
        <f t="shared" ref="M18" si="1">M19+M20+M21-M22+M23</f>
        <v>0</v>
      </c>
      <c r="N18" s="223"/>
      <c r="O18" s="89">
        <f t="shared" ref="O18:P18" si="2">O19+O20+O21-O22+O23</f>
        <v>0</v>
      </c>
      <c r="P18" s="90">
        <f t="shared" si="2"/>
        <v>0</v>
      </c>
      <c r="Q18" s="87">
        <f>Q19+Q20+Q21-Q22+Q23</f>
        <v>0</v>
      </c>
      <c r="R18" s="228"/>
      <c r="S18" s="229"/>
      <c r="T18" s="229"/>
      <c r="U18" s="230"/>
      <c r="V18" s="71"/>
    </row>
    <row r="19" spans="1:26" ht="15" customHeight="1" x14ac:dyDescent="0.25">
      <c r="A19" s="45"/>
      <c r="B19" s="63"/>
      <c r="C19" s="63"/>
      <c r="D19" s="84"/>
      <c r="E19" s="85"/>
      <c r="F19" s="85" t="s">
        <v>2</v>
      </c>
      <c r="G19" s="85" t="s">
        <v>24</v>
      </c>
      <c r="H19" s="85"/>
      <c r="I19" s="85"/>
      <c r="J19" s="85"/>
      <c r="K19" s="86"/>
      <c r="L19" s="87"/>
      <c r="M19" s="87">
        <f t="shared" si="0"/>
        <v>0</v>
      </c>
      <c r="N19" s="220"/>
      <c r="O19" s="89"/>
      <c r="P19" s="90"/>
      <c r="Q19" s="87">
        <f t="shared" ref="Q19:Q25" si="3">P19-K19</f>
        <v>0</v>
      </c>
      <c r="R19" s="228"/>
      <c r="S19" s="229"/>
      <c r="T19" s="229"/>
      <c r="U19" s="230"/>
      <c r="V19" s="71"/>
      <c r="X19" s="106"/>
      <c r="Y19" s="106"/>
      <c r="Z19" s="106"/>
    </row>
    <row r="20" spans="1:26" ht="15" customHeight="1" x14ac:dyDescent="0.25">
      <c r="A20" s="45"/>
      <c r="B20" s="63"/>
      <c r="C20" s="63"/>
      <c r="D20" s="84"/>
      <c r="E20" s="85"/>
      <c r="F20" s="85" t="s">
        <v>3</v>
      </c>
      <c r="G20" s="85" t="s">
        <v>13</v>
      </c>
      <c r="H20" s="85"/>
      <c r="I20" s="85"/>
      <c r="J20" s="85"/>
      <c r="K20" s="86"/>
      <c r="L20" s="87"/>
      <c r="M20" s="87">
        <f t="shared" si="0"/>
        <v>0</v>
      </c>
      <c r="N20" s="220"/>
      <c r="O20" s="89"/>
      <c r="P20" s="90"/>
      <c r="Q20" s="87">
        <f t="shared" si="3"/>
        <v>0</v>
      </c>
      <c r="R20" s="228"/>
      <c r="S20" s="229"/>
      <c r="T20" s="229"/>
      <c r="U20" s="230"/>
      <c r="V20" s="71"/>
      <c r="X20" s="106"/>
      <c r="Y20" s="106"/>
      <c r="Z20" s="106"/>
    </row>
    <row r="21" spans="1:26" s="92" customFormat="1" ht="29.25" customHeight="1" x14ac:dyDescent="0.25">
      <c r="A21" s="82"/>
      <c r="B21" s="83"/>
      <c r="C21" s="83"/>
      <c r="D21" s="84"/>
      <c r="E21" s="85"/>
      <c r="F21" s="85" t="s">
        <v>5</v>
      </c>
      <c r="G21" s="85" t="s">
        <v>14</v>
      </c>
      <c r="H21" s="85"/>
      <c r="I21" s="85"/>
      <c r="J21" s="85"/>
      <c r="K21" s="86"/>
      <c r="L21" s="87"/>
      <c r="M21" s="87">
        <f t="shared" si="0"/>
        <v>0</v>
      </c>
      <c r="N21" s="220"/>
      <c r="O21" s="89"/>
      <c r="P21" s="90"/>
      <c r="Q21" s="87">
        <f t="shared" si="3"/>
        <v>0</v>
      </c>
      <c r="R21" s="315"/>
      <c r="S21" s="328"/>
      <c r="T21" s="328"/>
      <c r="U21" s="329"/>
      <c r="V21" s="91"/>
      <c r="Z21" s="107"/>
    </row>
    <row r="22" spans="1:26" s="92" customFormat="1" ht="12.75" customHeight="1" x14ac:dyDescent="0.25">
      <c r="A22" s="82"/>
      <c r="B22" s="83"/>
      <c r="C22" s="83"/>
      <c r="D22" s="84"/>
      <c r="E22" s="85"/>
      <c r="F22" s="85" t="s">
        <v>15</v>
      </c>
      <c r="G22" s="85" t="s">
        <v>56</v>
      </c>
      <c r="H22" s="85"/>
      <c r="I22" s="85"/>
      <c r="J22" s="85"/>
      <c r="K22" s="86"/>
      <c r="L22" s="87"/>
      <c r="M22" s="87">
        <f t="shared" si="0"/>
        <v>0</v>
      </c>
      <c r="N22" s="223"/>
      <c r="O22" s="89"/>
      <c r="P22" s="90"/>
      <c r="Q22" s="87">
        <f t="shared" si="3"/>
        <v>0</v>
      </c>
      <c r="R22" s="228"/>
      <c r="S22" s="229"/>
      <c r="T22" s="229"/>
      <c r="U22" s="230"/>
      <c r="V22" s="91"/>
    </row>
    <row r="23" spans="1:26" s="92" customFormat="1" x14ac:dyDescent="0.25">
      <c r="A23" s="82"/>
      <c r="B23" s="83"/>
      <c r="C23" s="83"/>
      <c r="D23" s="84"/>
      <c r="E23" s="85"/>
      <c r="F23" s="85" t="s">
        <v>18</v>
      </c>
      <c r="G23" s="85" t="s">
        <v>57</v>
      </c>
      <c r="H23" s="85"/>
      <c r="I23" s="85"/>
      <c r="J23" s="85"/>
      <c r="K23" s="86"/>
      <c r="L23" s="87"/>
      <c r="M23" s="87">
        <f t="shared" si="0"/>
        <v>0</v>
      </c>
      <c r="N23" s="220"/>
      <c r="O23" s="89"/>
      <c r="P23" s="90"/>
      <c r="Q23" s="87">
        <f t="shared" si="3"/>
        <v>0</v>
      </c>
      <c r="R23" s="315"/>
      <c r="S23" s="328"/>
      <c r="T23" s="328"/>
      <c r="U23" s="329"/>
      <c r="V23" s="91"/>
    </row>
    <row r="24" spans="1:26" ht="15" customHeight="1" x14ac:dyDescent="0.25">
      <c r="A24" s="45"/>
      <c r="B24" s="63"/>
      <c r="C24" s="63"/>
      <c r="D24" s="84" t="s">
        <v>30</v>
      </c>
      <c r="E24" s="85" t="s">
        <v>31</v>
      </c>
      <c r="F24" s="85"/>
      <c r="G24" s="85"/>
      <c r="H24" s="85"/>
      <c r="I24" s="85"/>
      <c r="J24" s="85"/>
      <c r="K24" s="86"/>
      <c r="L24" s="87"/>
      <c r="M24" s="87">
        <f t="shared" si="0"/>
        <v>0</v>
      </c>
      <c r="N24" s="220"/>
      <c r="O24" s="89"/>
      <c r="P24" s="90"/>
      <c r="Q24" s="87">
        <f t="shared" si="3"/>
        <v>0</v>
      </c>
      <c r="R24" s="228"/>
      <c r="S24" s="229"/>
      <c r="T24" s="229"/>
      <c r="U24" s="230"/>
      <c r="V24" s="71"/>
    </row>
    <row r="25" spans="1:26" ht="15" customHeight="1" x14ac:dyDescent="0.25">
      <c r="A25" s="45"/>
      <c r="B25" s="63"/>
      <c r="C25" s="63"/>
      <c r="D25" s="108" t="s">
        <v>35</v>
      </c>
      <c r="E25" s="109" t="s">
        <v>36</v>
      </c>
      <c r="F25" s="109"/>
      <c r="G25" s="109"/>
      <c r="H25" s="109"/>
      <c r="I25" s="109"/>
      <c r="J25" s="109"/>
      <c r="K25" s="110"/>
      <c r="L25" s="111"/>
      <c r="M25" s="111">
        <f t="shared" si="0"/>
        <v>0</v>
      </c>
      <c r="N25" s="224"/>
      <c r="O25" s="112"/>
      <c r="P25" s="113"/>
      <c r="Q25" s="87">
        <f t="shared" si="3"/>
        <v>0</v>
      </c>
      <c r="R25" s="228"/>
      <c r="S25" s="229"/>
      <c r="T25" s="229"/>
      <c r="U25" s="230"/>
      <c r="V25" s="71"/>
    </row>
    <row r="26" spans="1:26" s="126" customFormat="1" ht="24" customHeight="1" x14ac:dyDescent="0.25">
      <c r="A26" s="114"/>
      <c r="B26" s="115" t="s">
        <v>3</v>
      </c>
      <c r="C26" s="115" t="s">
        <v>86</v>
      </c>
      <c r="D26" s="330" t="s">
        <v>87</v>
      </c>
      <c r="E26" s="331"/>
      <c r="F26" s="331"/>
      <c r="G26" s="331"/>
      <c r="H26" s="331"/>
      <c r="I26" s="331"/>
      <c r="J26" s="116"/>
      <c r="K26" s="117">
        <f>SUM(K27,K35:K36,K38,K44:K45)</f>
        <v>0</v>
      </c>
      <c r="L26" s="118">
        <f>L27+L35+L36+L38+L44+L45</f>
        <v>0</v>
      </c>
      <c r="M26" s="118">
        <f>M27+M35+M36+M38+M44+M45</f>
        <v>0</v>
      </c>
      <c r="N26" s="119"/>
      <c r="O26" s="120">
        <f>O27+O35+O36+O38+O45</f>
        <v>0</v>
      </c>
      <c r="P26" s="121">
        <f>P27+P35+P36+P38+P45</f>
        <v>0</v>
      </c>
      <c r="Q26" s="117">
        <f>Q27+Q35+Q36+Q38+Q45</f>
        <v>0</v>
      </c>
      <c r="R26" s="122"/>
      <c r="S26" s="123"/>
      <c r="T26" s="123"/>
      <c r="U26" s="124"/>
      <c r="V26" s="125"/>
    </row>
    <row r="27" spans="1:26" s="92" customFormat="1" ht="24.75" customHeight="1" x14ac:dyDescent="0.25">
      <c r="A27" s="82"/>
      <c r="B27" s="83"/>
      <c r="C27" s="83"/>
      <c r="D27" s="64" t="s">
        <v>2</v>
      </c>
      <c r="E27" s="65" t="s">
        <v>88</v>
      </c>
      <c r="F27" s="65"/>
      <c r="G27" s="65"/>
      <c r="H27" s="65"/>
      <c r="I27" s="65"/>
      <c r="J27" s="65"/>
      <c r="K27" s="66"/>
      <c r="L27" s="67"/>
      <c r="M27" s="67">
        <f t="shared" si="0"/>
        <v>0</v>
      </c>
      <c r="N27" s="220"/>
      <c r="O27" s="69"/>
      <c r="P27" s="70"/>
      <c r="Q27" s="67">
        <f t="shared" ref="Q27:Q34" si="4">P27-K27</f>
        <v>0</v>
      </c>
      <c r="R27" s="312"/>
      <c r="S27" s="332"/>
      <c r="T27" s="332"/>
      <c r="U27" s="333"/>
      <c r="V27" s="91"/>
    </row>
    <row r="28" spans="1:26" s="92" customFormat="1" x14ac:dyDescent="0.25">
      <c r="A28" s="82"/>
      <c r="B28" s="83"/>
      <c r="C28" s="83"/>
      <c r="D28" s="84"/>
      <c r="E28" s="102" t="s">
        <v>66</v>
      </c>
      <c r="F28" s="102"/>
      <c r="G28" s="102" t="s">
        <v>67</v>
      </c>
      <c r="H28" s="102"/>
      <c r="I28" s="102"/>
      <c r="J28" s="102"/>
      <c r="K28" s="103"/>
      <c r="L28" s="104"/>
      <c r="M28" s="104">
        <f t="shared" si="0"/>
        <v>0</v>
      </c>
      <c r="N28" s="231"/>
      <c r="O28" s="127"/>
      <c r="P28" s="128"/>
      <c r="Q28" s="104">
        <f t="shared" si="4"/>
        <v>0</v>
      </c>
      <c r="R28" s="309"/>
      <c r="S28" s="310"/>
      <c r="T28" s="310"/>
      <c r="U28" s="311"/>
      <c r="V28" s="91"/>
    </row>
    <row r="29" spans="1:26" s="92" customFormat="1" x14ac:dyDescent="0.25">
      <c r="A29" s="82"/>
      <c r="B29" s="83"/>
      <c r="C29" s="83"/>
      <c r="D29" s="84"/>
      <c r="E29" s="102"/>
      <c r="F29" s="102"/>
      <c r="G29" s="102" t="s">
        <v>68</v>
      </c>
      <c r="H29" s="102"/>
      <c r="I29" s="102"/>
      <c r="J29" s="102"/>
      <c r="K29" s="103"/>
      <c r="L29" s="104"/>
      <c r="M29" s="104">
        <f t="shared" si="0"/>
        <v>0</v>
      </c>
      <c r="N29" s="231"/>
      <c r="O29" s="127"/>
      <c r="P29" s="128"/>
      <c r="Q29" s="104">
        <f t="shared" si="4"/>
        <v>0</v>
      </c>
      <c r="R29" s="309"/>
      <c r="S29" s="310"/>
      <c r="T29" s="310"/>
      <c r="U29" s="311"/>
      <c r="V29" s="91"/>
    </row>
    <row r="30" spans="1:26" s="92" customFormat="1" ht="24" customHeight="1" x14ac:dyDescent="0.25">
      <c r="A30" s="82"/>
      <c r="B30" s="83"/>
      <c r="C30" s="83"/>
      <c r="D30" s="84"/>
      <c r="E30" s="102"/>
      <c r="F30" s="102"/>
      <c r="G30" s="343" t="s">
        <v>69</v>
      </c>
      <c r="H30" s="310"/>
      <c r="I30" s="310"/>
      <c r="J30" s="311"/>
      <c r="K30" s="103"/>
      <c r="L30" s="104"/>
      <c r="M30" s="104">
        <f t="shared" si="0"/>
        <v>0</v>
      </c>
      <c r="N30" s="231"/>
      <c r="O30" s="127"/>
      <c r="P30" s="128"/>
      <c r="Q30" s="104">
        <f t="shared" si="4"/>
        <v>0</v>
      </c>
      <c r="R30" s="309"/>
      <c r="S30" s="310"/>
      <c r="T30" s="310"/>
      <c r="U30" s="311"/>
      <c r="V30" s="91"/>
    </row>
    <row r="31" spans="1:26" s="92" customFormat="1" x14ac:dyDescent="0.25">
      <c r="A31" s="82"/>
      <c r="B31" s="83"/>
      <c r="C31" s="83"/>
      <c r="D31" s="84"/>
      <c r="E31" s="102"/>
      <c r="F31" s="102"/>
      <c r="G31" s="102" t="s">
        <v>72</v>
      </c>
      <c r="H31" s="102"/>
      <c r="I31" s="102"/>
      <c r="J31" s="102"/>
      <c r="K31" s="103"/>
      <c r="L31" s="104"/>
      <c r="M31" s="104">
        <f t="shared" si="0"/>
        <v>0</v>
      </c>
      <c r="N31" s="231"/>
      <c r="O31" s="127"/>
      <c r="P31" s="128"/>
      <c r="Q31" s="104">
        <f t="shared" si="4"/>
        <v>0</v>
      </c>
      <c r="R31" s="232"/>
      <c r="S31" s="233"/>
      <c r="T31" s="233"/>
      <c r="U31" s="234"/>
      <c r="V31" s="91"/>
    </row>
    <row r="32" spans="1:26" s="92" customFormat="1" x14ac:dyDescent="0.25">
      <c r="A32" s="82"/>
      <c r="B32" s="83"/>
      <c r="C32" s="83"/>
      <c r="D32" s="84"/>
      <c r="E32" s="102"/>
      <c r="F32" s="102"/>
      <c r="G32" s="102" t="s">
        <v>89</v>
      </c>
      <c r="H32" s="102"/>
      <c r="I32" s="102"/>
      <c r="J32" s="102"/>
      <c r="K32" s="103"/>
      <c r="L32" s="104"/>
      <c r="M32" s="104">
        <f t="shared" si="0"/>
        <v>0</v>
      </c>
      <c r="N32" s="231"/>
      <c r="O32" s="127"/>
      <c r="P32" s="128"/>
      <c r="Q32" s="104">
        <f t="shared" si="4"/>
        <v>0</v>
      </c>
      <c r="R32" s="232"/>
      <c r="S32" s="233"/>
      <c r="T32" s="233"/>
      <c r="U32" s="234"/>
      <c r="V32" s="91"/>
    </row>
    <row r="33" spans="1:22" s="92" customFormat="1" hidden="1" x14ac:dyDescent="0.25">
      <c r="A33" s="82"/>
      <c r="B33" s="83"/>
      <c r="C33" s="83"/>
      <c r="D33" s="84"/>
      <c r="E33" s="102"/>
      <c r="F33" s="102"/>
      <c r="G33" s="102" t="s">
        <v>90</v>
      </c>
      <c r="H33" s="102"/>
      <c r="I33" s="102"/>
      <c r="J33" s="102"/>
      <c r="K33" s="103"/>
      <c r="L33" s="104"/>
      <c r="M33" s="104">
        <f t="shared" si="0"/>
        <v>0</v>
      </c>
      <c r="N33" s="231"/>
      <c r="O33" s="127"/>
      <c r="P33" s="128"/>
      <c r="Q33" s="104">
        <f t="shared" si="4"/>
        <v>0</v>
      </c>
      <c r="R33" s="232"/>
      <c r="S33" s="233"/>
      <c r="T33" s="233"/>
      <c r="U33" s="234"/>
      <c r="V33" s="91"/>
    </row>
    <row r="34" spans="1:22" s="92" customFormat="1" x14ac:dyDescent="0.25">
      <c r="A34" s="82"/>
      <c r="B34" s="83"/>
      <c r="C34" s="83"/>
      <c r="D34" s="84"/>
      <c r="E34" s="102"/>
      <c r="F34" s="102"/>
      <c r="G34" s="102" t="s">
        <v>91</v>
      </c>
      <c r="H34" s="102"/>
      <c r="I34" s="102"/>
      <c r="J34" s="102"/>
      <c r="K34" s="103"/>
      <c r="L34" s="104"/>
      <c r="M34" s="104">
        <f t="shared" si="0"/>
        <v>0</v>
      </c>
      <c r="N34" s="129"/>
      <c r="O34" s="127"/>
      <c r="P34" s="128"/>
      <c r="Q34" s="104">
        <f t="shared" si="4"/>
        <v>0</v>
      </c>
      <c r="R34" s="309"/>
      <c r="S34" s="341"/>
      <c r="T34" s="341"/>
      <c r="U34" s="342"/>
      <c r="V34" s="91"/>
    </row>
    <row r="35" spans="1:22" s="92" customFormat="1" ht="15" customHeight="1" x14ac:dyDescent="0.25">
      <c r="A35" s="82"/>
      <c r="B35" s="83"/>
      <c r="C35" s="83"/>
      <c r="D35" s="84" t="s">
        <v>3</v>
      </c>
      <c r="E35" s="85" t="s">
        <v>4</v>
      </c>
      <c r="F35" s="85"/>
      <c r="G35" s="85"/>
      <c r="H35" s="85"/>
      <c r="I35" s="85"/>
      <c r="J35" s="85"/>
      <c r="K35" s="86"/>
      <c r="L35" s="87"/>
      <c r="M35" s="87">
        <f t="shared" si="0"/>
        <v>0</v>
      </c>
      <c r="N35" s="220"/>
      <c r="O35" s="89"/>
      <c r="P35" s="90"/>
      <c r="Q35" s="87">
        <f>P35-K35</f>
        <v>0</v>
      </c>
      <c r="R35" s="232"/>
      <c r="S35" s="233"/>
      <c r="T35" s="233"/>
      <c r="U35" s="234"/>
      <c r="V35" s="91"/>
    </row>
    <row r="36" spans="1:22" s="92" customFormat="1" ht="15" customHeight="1" x14ac:dyDescent="0.25">
      <c r="A36" s="82"/>
      <c r="B36" s="83"/>
      <c r="C36" s="83"/>
      <c r="D36" s="84" t="s">
        <v>5</v>
      </c>
      <c r="E36" s="85" t="s">
        <v>6</v>
      </c>
      <c r="F36" s="85" t="s">
        <v>92</v>
      </c>
      <c r="G36" s="85"/>
      <c r="H36" s="85"/>
      <c r="I36" s="85"/>
      <c r="J36" s="85"/>
      <c r="K36" s="86"/>
      <c r="L36" s="87"/>
      <c r="M36" s="87">
        <f t="shared" si="0"/>
        <v>0</v>
      </c>
      <c r="N36" s="220"/>
      <c r="O36" s="89"/>
      <c r="P36" s="90"/>
      <c r="Q36" s="87">
        <f>P36-K36</f>
        <v>0</v>
      </c>
      <c r="R36" s="232"/>
      <c r="S36" s="233"/>
      <c r="T36" s="233"/>
      <c r="U36" s="234"/>
      <c r="V36" s="91"/>
    </row>
    <row r="37" spans="1:22" s="92" customFormat="1" hidden="1" x14ac:dyDescent="0.25">
      <c r="A37" s="82"/>
      <c r="B37" s="83"/>
      <c r="C37" s="83"/>
      <c r="D37" s="84"/>
      <c r="E37" s="102" t="s">
        <v>66</v>
      </c>
      <c r="F37" s="102"/>
      <c r="G37" s="130" t="s">
        <v>93</v>
      </c>
      <c r="H37" s="102"/>
      <c r="I37" s="102"/>
      <c r="J37" s="102"/>
      <c r="K37" s="103">
        <v>0</v>
      </c>
      <c r="L37" s="104" t="e">
        <f>#REF!/1000</f>
        <v>#REF!</v>
      </c>
      <c r="M37" s="104" t="e">
        <f t="shared" si="0"/>
        <v>#REF!</v>
      </c>
      <c r="N37" s="231"/>
      <c r="O37" s="127">
        <v>0</v>
      </c>
      <c r="P37" s="128">
        <v>0</v>
      </c>
      <c r="Q37" s="104">
        <f>P37-K37</f>
        <v>0</v>
      </c>
      <c r="R37" s="232"/>
      <c r="S37" s="233"/>
      <c r="T37" s="233"/>
      <c r="U37" s="234"/>
      <c r="V37" s="91"/>
    </row>
    <row r="38" spans="1:22" s="92" customFormat="1" ht="14.25" customHeight="1" x14ac:dyDescent="0.25">
      <c r="A38" s="82"/>
      <c r="B38" s="83"/>
      <c r="C38" s="83"/>
      <c r="D38" s="84"/>
      <c r="E38" s="85" t="s">
        <v>8</v>
      </c>
      <c r="F38" s="85" t="s">
        <v>9</v>
      </c>
      <c r="G38" s="85"/>
      <c r="H38" s="85"/>
      <c r="I38" s="85"/>
      <c r="J38" s="85"/>
      <c r="K38" s="86">
        <f>SUM(K39:K42)</f>
        <v>0</v>
      </c>
      <c r="L38" s="87">
        <f t="shared" ref="L38" si="5">L39+L40+L41-L42+L43</f>
        <v>0</v>
      </c>
      <c r="M38" s="87">
        <f t="shared" si="0"/>
        <v>0</v>
      </c>
      <c r="N38" s="220"/>
      <c r="O38" s="89">
        <f t="shared" ref="O38:P38" si="6">O39+O40+O41+O42-O43</f>
        <v>0</v>
      </c>
      <c r="P38" s="90">
        <f t="shared" si="6"/>
        <v>0</v>
      </c>
      <c r="Q38" s="87">
        <f>Q39+Q40+Q41+Q42-Q43</f>
        <v>0</v>
      </c>
      <c r="R38" s="232"/>
      <c r="S38" s="233"/>
      <c r="T38" s="233"/>
      <c r="U38" s="234"/>
      <c r="V38" s="91"/>
    </row>
    <row r="39" spans="1:22" s="92" customFormat="1" ht="15" customHeight="1" x14ac:dyDescent="0.25">
      <c r="A39" s="82"/>
      <c r="B39" s="83"/>
      <c r="C39" s="83"/>
      <c r="D39" s="84"/>
      <c r="E39" s="85"/>
      <c r="F39" s="85" t="s">
        <v>2</v>
      </c>
      <c r="G39" s="85" t="s">
        <v>10</v>
      </c>
      <c r="H39" s="85"/>
      <c r="I39" s="85"/>
      <c r="J39" s="85"/>
      <c r="K39" s="86"/>
      <c r="L39" s="87"/>
      <c r="M39" s="87">
        <f t="shared" si="0"/>
        <v>0</v>
      </c>
      <c r="N39" s="220"/>
      <c r="O39" s="89"/>
      <c r="P39" s="90"/>
      <c r="Q39" s="87">
        <f t="shared" ref="Q39:Q45" si="7">P39-K39</f>
        <v>0</v>
      </c>
      <c r="R39" s="232"/>
      <c r="S39" s="233"/>
      <c r="T39" s="233"/>
      <c r="U39" s="234"/>
      <c r="V39" s="91"/>
    </row>
    <row r="40" spans="1:22" s="92" customFormat="1" ht="15" customHeight="1" x14ac:dyDescent="0.25">
      <c r="A40" s="82"/>
      <c r="B40" s="83"/>
      <c r="C40" s="83"/>
      <c r="D40" s="84"/>
      <c r="E40" s="85"/>
      <c r="F40" s="85" t="s">
        <v>3</v>
      </c>
      <c r="G40" s="85" t="s">
        <v>13</v>
      </c>
      <c r="H40" s="85"/>
      <c r="I40" s="85"/>
      <c r="J40" s="85"/>
      <c r="K40" s="86"/>
      <c r="L40" s="87"/>
      <c r="M40" s="87">
        <f t="shared" si="0"/>
        <v>0</v>
      </c>
      <c r="N40" s="220"/>
      <c r="O40" s="89"/>
      <c r="P40" s="90"/>
      <c r="Q40" s="87">
        <f t="shared" si="7"/>
        <v>0</v>
      </c>
      <c r="R40" s="232"/>
      <c r="S40" s="233"/>
      <c r="T40" s="233"/>
      <c r="U40" s="234"/>
      <c r="V40" s="91"/>
    </row>
    <row r="41" spans="1:22" s="92" customFormat="1" ht="24" customHeight="1" x14ac:dyDescent="0.25">
      <c r="A41" s="82"/>
      <c r="B41" s="83"/>
      <c r="C41" s="83"/>
      <c r="D41" s="84"/>
      <c r="E41" s="85"/>
      <c r="F41" s="85" t="s">
        <v>5</v>
      </c>
      <c r="G41" s="85" t="s">
        <v>14</v>
      </c>
      <c r="H41" s="85"/>
      <c r="I41" s="85"/>
      <c r="J41" s="85"/>
      <c r="K41" s="86"/>
      <c r="L41" s="87"/>
      <c r="M41" s="87">
        <f t="shared" si="0"/>
        <v>0</v>
      </c>
      <c r="N41" s="220"/>
      <c r="O41" s="89"/>
      <c r="P41" s="90"/>
      <c r="Q41" s="87">
        <f t="shared" si="7"/>
        <v>0</v>
      </c>
      <c r="R41" s="309"/>
      <c r="S41" s="310"/>
      <c r="T41" s="310"/>
      <c r="U41" s="311"/>
      <c r="V41" s="91"/>
    </row>
    <row r="42" spans="1:22" s="92" customFormat="1" ht="15" hidden="1" customHeight="1" x14ac:dyDescent="0.25">
      <c r="A42" s="82"/>
      <c r="B42" s="83"/>
      <c r="C42" s="83"/>
      <c r="D42" s="84"/>
      <c r="E42" s="85"/>
      <c r="F42" s="85" t="s">
        <v>15</v>
      </c>
      <c r="G42" s="85" t="s">
        <v>54</v>
      </c>
      <c r="H42" s="85"/>
      <c r="I42" s="85"/>
      <c r="J42" s="85"/>
      <c r="K42" s="86"/>
      <c r="L42" s="87"/>
      <c r="M42" s="87">
        <f t="shared" si="0"/>
        <v>0</v>
      </c>
      <c r="N42" s="220"/>
      <c r="O42" s="89"/>
      <c r="P42" s="90"/>
      <c r="Q42" s="87">
        <f t="shared" si="7"/>
        <v>0</v>
      </c>
      <c r="R42" s="232"/>
      <c r="S42" s="233"/>
      <c r="T42" s="233"/>
      <c r="U42" s="234"/>
      <c r="V42" s="91"/>
    </row>
    <row r="43" spans="1:22" s="92" customFormat="1" ht="15" hidden="1" customHeight="1" x14ac:dyDescent="0.25">
      <c r="A43" s="82"/>
      <c r="B43" s="83"/>
      <c r="C43" s="83"/>
      <c r="D43" s="84"/>
      <c r="E43" s="85"/>
      <c r="F43" s="85" t="s">
        <v>18</v>
      </c>
      <c r="G43" s="85" t="s">
        <v>55</v>
      </c>
      <c r="H43" s="85"/>
      <c r="I43" s="85"/>
      <c r="J43" s="85"/>
      <c r="K43" s="86"/>
      <c r="L43" s="87"/>
      <c r="M43" s="87">
        <f t="shared" si="0"/>
        <v>0</v>
      </c>
      <c r="N43" s="220"/>
      <c r="O43" s="89"/>
      <c r="P43" s="90"/>
      <c r="Q43" s="87">
        <f t="shared" si="7"/>
        <v>0</v>
      </c>
      <c r="R43" s="232"/>
      <c r="S43" s="233"/>
      <c r="T43" s="233"/>
      <c r="U43" s="234"/>
      <c r="V43" s="91"/>
    </row>
    <row r="44" spans="1:22" s="92" customFormat="1" ht="15" customHeight="1" x14ac:dyDescent="0.25">
      <c r="A44" s="82"/>
      <c r="B44" s="83"/>
      <c r="C44" s="83"/>
      <c r="D44" s="84" t="s">
        <v>26</v>
      </c>
      <c r="E44" s="85" t="s">
        <v>94</v>
      </c>
      <c r="F44" s="85"/>
      <c r="G44" s="85"/>
      <c r="H44" s="85"/>
      <c r="I44" s="85"/>
      <c r="J44" s="85"/>
      <c r="K44" s="86"/>
      <c r="L44" s="87"/>
      <c r="M44" s="87">
        <f t="shared" si="0"/>
        <v>0</v>
      </c>
      <c r="N44" s="220"/>
      <c r="O44" s="89"/>
      <c r="P44" s="90"/>
      <c r="Q44" s="87">
        <f t="shared" si="7"/>
        <v>0</v>
      </c>
      <c r="R44" s="232"/>
      <c r="S44" s="233"/>
      <c r="T44" s="233"/>
      <c r="U44" s="234"/>
      <c r="V44" s="91"/>
    </row>
    <row r="45" spans="1:22" s="92" customFormat="1" ht="15" customHeight="1" x14ac:dyDescent="0.25">
      <c r="A45" s="82"/>
      <c r="B45" s="83"/>
      <c r="C45" s="83"/>
      <c r="D45" s="108" t="s">
        <v>28</v>
      </c>
      <c r="E45" s="109" t="s">
        <v>29</v>
      </c>
      <c r="F45" s="109"/>
      <c r="G45" s="109"/>
      <c r="H45" s="109"/>
      <c r="I45" s="109"/>
      <c r="J45" s="109"/>
      <c r="K45" s="94"/>
      <c r="L45" s="95"/>
      <c r="M45" s="95">
        <f t="shared" si="0"/>
        <v>0</v>
      </c>
      <c r="N45" s="220"/>
      <c r="O45" s="96"/>
      <c r="P45" s="97"/>
      <c r="Q45" s="95">
        <f t="shared" si="7"/>
        <v>0</v>
      </c>
      <c r="R45" s="232"/>
      <c r="S45" s="233"/>
      <c r="T45" s="233"/>
      <c r="U45" s="234"/>
      <c r="V45" s="91"/>
    </row>
    <row r="46" spans="1:22" s="126" customFormat="1" ht="23.15" customHeight="1" x14ac:dyDescent="0.25">
      <c r="A46" s="114"/>
      <c r="B46" s="115" t="s">
        <v>5</v>
      </c>
      <c r="C46" s="115" t="s">
        <v>86</v>
      </c>
      <c r="D46" s="131" t="s">
        <v>95</v>
      </c>
      <c r="E46" s="116"/>
      <c r="F46" s="116"/>
      <c r="G46" s="116"/>
      <c r="H46" s="116"/>
      <c r="I46" s="116"/>
      <c r="J46" s="116"/>
      <c r="K46" s="117"/>
      <c r="L46" s="118"/>
      <c r="M46" s="118"/>
      <c r="N46" s="132"/>
      <c r="O46" s="120">
        <v>0</v>
      </c>
      <c r="P46" s="121">
        <f>N46/1000</f>
        <v>0</v>
      </c>
      <c r="Q46" s="117">
        <v>0</v>
      </c>
      <c r="R46" s="122"/>
      <c r="S46" s="123"/>
      <c r="T46" s="123"/>
      <c r="U46" s="124"/>
      <c r="V46" s="125"/>
    </row>
    <row r="47" spans="1:22" s="126" customFormat="1" ht="23.15" customHeight="1" x14ac:dyDescent="0.25">
      <c r="A47" s="114"/>
      <c r="B47" s="133" t="s">
        <v>15</v>
      </c>
      <c r="C47" s="133" t="s">
        <v>96</v>
      </c>
      <c r="D47" s="134" t="s">
        <v>97</v>
      </c>
      <c r="E47" s="135"/>
      <c r="F47" s="135"/>
      <c r="G47" s="135"/>
      <c r="H47" s="135"/>
      <c r="I47" s="135"/>
      <c r="J47" s="135"/>
      <c r="K47" s="136">
        <f>K10-K26-K46</f>
        <v>0</v>
      </c>
      <c r="L47" s="137">
        <f>L10-L26-L46</f>
        <v>0</v>
      </c>
      <c r="M47" s="137">
        <f>M10-M26-M46</f>
        <v>0</v>
      </c>
      <c r="N47" s="138" t="s">
        <v>98</v>
      </c>
      <c r="O47" s="139"/>
      <c r="P47" s="140"/>
      <c r="Q47" s="136">
        <f>Q10-Q26-Q46</f>
        <v>0</v>
      </c>
      <c r="R47" s="141" t="s">
        <v>98</v>
      </c>
      <c r="S47" s="142"/>
      <c r="T47" s="142"/>
      <c r="U47" s="143"/>
      <c r="V47" s="125"/>
    </row>
    <row r="48" spans="1:22" s="126" customFormat="1" ht="23.15" customHeight="1" x14ac:dyDescent="0.25">
      <c r="A48" s="114"/>
      <c r="B48" s="144" t="s">
        <v>18</v>
      </c>
      <c r="C48" s="144" t="s">
        <v>99</v>
      </c>
      <c r="D48" s="145" t="s">
        <v>100</v>
      </c>
      <c r="E48" s="146"/>
      <c r="F48" s="146"/>
      <c r="G48" s="146"/>
      <c r="H48" s="147"/>
      <c r="I48" s="344" t="s">
        <v>101</v>
      </c>
      <c r="J48" s="345"/>
      <c r="K48" s="67"/>
      <c r="L48" s="67"/>
      <c r="M48" s="148"/>
      <c r="N48" s="149"/>
      <c r="O48" s="150"/>
      <c r="P48" s="151"/>
      <c r="Q48" s="148"/>
      <c r="R48" s="152"/>
      <c r="S48" s="153"/>
      <c r="T48" s="153"/>
      <c r="U48" s="151"/>
      <c r="V48" s="125"/>
    </row>
    <row r="49" spans="1:22" s="126" customFormat="1" ht="23.15" customHeight="1" x14ac:dyDescent="0.25">
      <c r="A49" s="114"/>
      <c r="B49" s="154"/>
      <c r="C49" s="154"/>
      <c r="D49" s="346"/>
      <c r="E49" s="347"/>
      <c r="F49" s="155"/>
      <c r="G49" s="155"/>
      <c r="H49" s="156"/>
      <c r="I49" s="155"/>
      <c r="J49" s="157">
        <v>1.5699999999999999E-2</v>
      </c>
      <c r="K49" s="158">
        <f>K48*J49</f>
        <v>0</v>
      </c>
      <c r="L49" s="159">
        <f>L48*J49</f>
        <v>0</v>
      </c>
      <c r="M49" s="159">
        <f>L49-K49</f>
        <v>0</v>
      </c>
      <c r="N49" s="235"/>
      <c r="O49" s="160">
        <f>O48*J49</f>
        <v>0</v>
      </c>
      <c r="P49" s="161">
        <f>P48*J49</f>
        <v>0</v>
      </c>
      <c r="Q49" s="159">
        <f>P49-K49</f>
        <v>0</v>
      </c>
      <c r="R49" s="236"/>
      <c r="S49" s="155"/>
      <c r="T49" s="156"/>
      <c r="U49" s="237"/>
      <c r="V49" s="125"/>
    </row>
    <row r="50" spans="1:22" s="126" customFormat="1" ht="23.15" customHeight="1" outlineLevel="1" x14ac:dyDescent="0.25">
      <c r="A50" s="114"/>
      <c r="B50" s="162" t="s">
        <v>102</v>
      </c>
      <c r="C50" s="133" t="s">
        <v>96</v>
      </c>
      <c r="D50" s="134" t="s">
        <v>103</v>
      </c>
      <c r="E50" s="135"/>
      <c r="F50" s="135"/>
      <c r="G50" s="135"/>
      <c r="H50" s="163"/>
      <c r="I50" s="135"/>
      <c r="J50" s="164"/>
      <c r="K50" s="165">
        <f>K47+K49</f>
        <v>0</v>
      </c>
      <c r="L50" s="165">
        <f>L47+L49</f>
        <v>0</v>
      </c>
      <c r="M50" s="137">
        <f>M47+M49</f>
        <v>0</v>
      </c>
      <c r="N50" s="138" t="s">
        <v>98</v>
      </c>
      <c r="O50" s="166">
        <f>O47+O49</f>
        <v>0</v>
      </c>
      <c r="P50" s="167">
        <f>P47+P49</f>
        <v>0</v>
      </c>
      <c r="Q50" s="137">
        <f>Q47+Q49</f>
        <v>0</v>
      </c>
      <c r="R50" s="168" t="s">
        <v>98</v>
      </c>
      <c r="S50" s="169"/>
      <c r="T50" s="169"/>
      <c r="U50" s="170"/>
      <c r="V50" s="125"/>
    </row>
    <row r="51" spans="1:22" s="126" customFormat="1" ht="25.5" customHeight="1" x14ac:dyDescent="0.25">
      <c r="A51" s="114"/>
      <c r="B51" s="171" t="s">
        <v>20</v>
      </c>
      <c r="C51" s="172" t="s">
        <v>99</v>
      </c>
      <c r="D51" s="340" t="s">
        <v>104</v>
      </c>
      <c r="E51" s="331"/>
      <c r="F51" s="331"/>
      <c r="G51" s="331"/>
      <c r="H51" s="331"/>
      <c r="I51" s="331"/>
      <c r="J51" s="173"/>
      <c r="K51" s="174">
        <f>SUM(K52:K60)</f>
        <v>0</v>
      </c>
      <c r="L51" s="175">
        <f t="shared" ref="L51:M51" si="8">SUM(L52:L60)</f>
        <v>0</v>
      </c>
      <c r="M51" s="175">
        <f t="shared" si="8"/>
        <v>0</v>
      </c>
      <c r="N51" s="176" t="s">
        <v>105</v>
      </c>
      <c r="O51" s="177">
        <f t="shared" ref="O51:P51" si="9">SUM(O52:O60)</f>
        <v>0</v>
      </c>
      <c r="P51" s="178">
        <f t="shared" si="9"/>
        <v>0</v>
      </c>
      <c r="Q51" s="175">
        <f t="shared" ref="Q51:Q59" si="10">P51-K51</f>
        <v>0</v>
      </c>
      <c r="R51" s="179" t="s">
        <v>105</v>
      </c>
      <c r="S51" s="180"/>
      <c r="T51" s="180"/>
      <c r="U51" s="181"/>
      <c r="V51" s="125"/>
    </row>
    <row r="52" spans="1:22" s="92" customFormat="1" ht="22.5" customHeight="1" x14ac:dyDescent="0.25">
      <c r="A52" s="82"/>
      <c r="B52" s="182" t="s">
        <v>106</v>
      </c>
      <c r="C52" s="82"/>
      <c r="D52" s="183" t="s">
        <v>67</v>
      </c>
      <c r="E52" s="65"/>
      <c r="F52" s="65"/>
      <c r="G52" s="65"/>
      <c r="H52" s="65"/>
      <c r="I52" s="65"/>
      <c r="J52" s="65"/>
      <c r="K52" s="66"/>
      <c r="L52" s="67"/>
      <c r="M52" s="67">
        <f t="shared" ref="M52:M59" si="11">L52-K52</f>
        <v>0</v>
      </c>
      <c r="N52" s="238"/>
      <c r="O52" s="184"/>
      <c r="P52" s="70"/>
      <c r="Q52" s="67">
        <f t="shared" si="10"/>
        <v>0</v>
      </c>
      <c r="R52" s="309"/>
      <c r="S52" s="310"/>
      <c r="T52" s="310"/>
      <c r="U52" s="311"/>
      <c r="V52" s="91"/>
    </row>
    <row r="53" spans="1:22" s="92" customFormat="1" ht="22.5" customHeight="1" x14ac:dyDescent="0.25">
      <c r="A53" s="82"/>
      <c r="B53" s="182" t="s">
        <v>107</v>
      </c>
      <c r="C53" s="82"/>
      <c r="D53" s="185" t="s">
        <v>68</v>
      </c>
      <c r="E53" s="85"/>
      <c r="F53" s="85"/>
      <c r="G53" s="85"/>
      <c r="H53" s="85"/>
      <c r="I53" s="85"/>
      <c r="J53" s="85"/>
      <c r="K53" s="86"/>
      <c r="L53" s="87"/>
      <c r="M53" s="87">
        <f t="shared" si="11"/>
        <v>0</v>
      </c>
      <c r="N53" s="231"/>
      <c r="O53" s="186"/>
      <c r="P53" s="90"/>
      <c r="Q53" s="88">
        <f t="shared" si="10"/>
        <v>0</v>
      </c>
      <c r="R53" s="309"/>
      <c r="S53" s="310"/>
      <c r="T53" s="310"/>
      <c r="U53" s="311"/>
      <c r="V53" s="91"/>
    </row>
    <row r="54" spans="1:22" s="92" customFormat="1" ht="23.25" customHeight="1" x14ac:dyDescent="0.25">
      <c r="A54" s="82"/>
      <c r="B54" s="182" t="s">
        <v>108</v>
      </c>
      <c r="C54" s="82"/>
      <c r="D54" s="185" t="s">
        <v>109</v>
      </c>
      <c r="E54" s="85"/>
      <c r="F54" s="85"/>
      <c r="G54" s="85"/>
      <c r="H54" s="85"/>
      <c r="I54" s="85"/>
      <c r="J54" s="85"/>
      <c r="K54" s="86"/>
      <c r="L54" s="87"/>
      <c r="M54" s="87">
        <f t="shared" si="11"/>
        <v>0</v>
      </c>
      <c r="N54" s="231"/>
      <c r="O54" s="186"/>
      <c r="P54" s="90"/>
      <c r="Q54" s="87">
        <f t="shared" si="10"/>
        <v>0</v>
      </c>
      <c r="R54" s="309"/>
      <c r="S54" s="310"/>
      <c r="T54" s="310"/>
      <c r="U54" s="311"/>
      <c r="V54" s="91"/>
    </row>
    <row r="55" spans="1:22" s="92" customFormat="1" ht="19.5" customHeight="1" x14ac:dyDescent="0.25">
      <c r="A55" s="82"/>
      <c r="B55" s="182" t="s">
        <v>110</v>
      </c>
      <c r="C55" s="82"/>
      <c r="D55" s="185" t="s">
        <v>72</v>
      </c>
      <c r="E55" s="85"/>
      <c r="F55" s="85"/>
      <c r="G55" s="85"/>
      <c r="H55" s="85"/>
      <c r="I55" s="85"/>
      <c r="J55" s="85"/>
      <c r="K55" s="86"/>
      <c r="L55" s="87"/>
      <c r="M55" s="87">
        <f t="shared" si="11"/>
        <v>0</v>
      </c>
      <c r="N55" s="231"/>
      <c r="O55" s="186"/>
      <c r="P55" s="90"/>
      <c r="Q55" s="87">
        <f t="shared" si="10"/>
        <v>0</v>
      </c>
      <c r="R55" s="232"/>
      <c r="S55" s="233"/>
      <c r="T55" s="233"/>
      <c r="U55" s="234"/>
      <c r="V55" s="91"/>
    </row>
    <row r="56" spans="1:22" s="92" customFormat="1" ht="19.5" customHeight="1" x14ac:dyDescent="0.25">
      <c r="A56" s="82"/>
      <c r="B56" s="182" t="s">
        <v>111</v>
      </c>
      <c r="C56" s="82"/>
      <c r="D56" s="185" t="s">
        <v>89</v>
      </c>
      <c r="E56" s="85"/>
      <c r="F56" s="85"/>
      <c r="G56" s="85"/>
      <c r="H56" s="85"/>
      <c r="I56" s="85"/>
      <c r="J56" s="85"/>
      <c r="K56" s="86"/>
      <c r="L56" s="87"/>
      <c r="M56" s="87">
        <f t="shared" si="11"/>
        <v>0</v>
      </c>
      <c r="N56" s="231"/>
      <c r="O56" s="186"/>
      <c r="P56" s="90"/>
      <c r="Q56" s="87">
        <f t="shared" si="10"/>
        <v>0</v>
      </c>
      <c r="R56" s="232"/>
      <c r="S56" s="233"/>
      <c r="T56" s="233"/>
      <c r="U56" s="234"/>
      <c r="V56" s="91"/>
    </row>
    <row r="57" spans="1:22" s="92" customFormat="1" ht="19.5" customHeight="1" x14ac:dyDescent="0.25">
      <c r="A57" s="82"/>
      <c r="B57" s="182" t="s">
        <v>112</v>
      </c>
      <c r="C57" s="82"/>
      <c r="D57" s="185" t="s">
        <v>113</v>
      </c>
      <c r="E57" s="85"/>
      <c r="F57" s="85"/>
      <c r="G57" s="85"/>
      <c r="H57" s="85"/>
      <c r="I57" s="85"/>
      <c r="J57" s="85"/>
      <c r="K57" s="86"/>
      <c r="L57" s="87"/>
      <c r="M57" s="87">
        <f t="shared" si="11"/>
        <v>0</v>
      </c>
      <c r="N57" s="231"/>
      <c r="O57" s="186"/>
      <c r="P57" s="90"/>
      <c r="Q57" s="87">
        <f t="shared" si="10"/>
        <v>0</v>
      </c>
      <c r="R57" s="309"/>
      <c r="S57" s="341"/>
      <c r="T57" s="341"/>
      <c r="U57" s="342"/>
      <c r="V57" s="91"/>
    </row>
    <row r="58" spans="1:22" s="92" customFormat="1" ht="19.5" customHeight="1" x14ac:dyDescent="0.25">
      <c r="A58" s="82"/>
      <c r="B58" s="182" t="s">
        <v>114</v>
      </c>
      <c r="C58" s="82"/>
      <c r="D58" s="185" t="s">
        <v>115</v>
      </c>
      <c r="E58" s="85"/>
      <c r="F58" s="85"/>
      <c r="G58" s="85"/>
      <c r="H58" s="85"/>
      <c r="I58" s="85"/>
      <c r="J58" s="85"/>
      <c r="K58" s="86"/>
      <c r="L58" s="87"/>
      <c r="M58" s="87">
        <f t="shared" si="11"/>
        <v>0</v>
      </c>
      <c r="N58" s="231"/>
      <c r="O58" s="186"/>
      <c r="P58" s="90"/>
      <c r="Q58" s="87">
        <f t="shared" si="10"/>
        <v>0</v>
      </c>
      <c r="R58" s="309"/>
      <c r="S58" s="334"/>
      <c r="T58" s="334"/>
      <c r="U58" s="335"/>
      <c r="V58" s="91"/>
    </row>
    <row r="59" spans="1:22" s="92" customFormat="1" ht="19.5" customHeight="1" x14ac:dyDescent="0.25">
      <c r="A59" s="82"/>
      <c r="B59" s="182" t="s">
        <v>116</v>
      </c>
      <c r="C59" s="82"/>
      <c r="D59" s="185" t="s">
        <v>117</v>
      </c>
      <c r="E59" s="85"/>
      <c r="F59" s="85"/>
      <c r="G59" s="85"/>
      <c r="H59" s="85"/>
      <c r="I59" s="85"/>
      <c r="J59" s="85"/>
      <c r="K59" s="86"/>
      <c r="L59" s="87"/>
      <c r="M59" s="87">
        <f t="shared" si="11"/>
        <v>0</v>
      </c>
      <c r="N59" s="223"/>
      <c r="O59" s="186"/>
      <c r="P59" s="90"/>
      <c r="Q59" s="87">
        <f t="shared" si="10"/>
        <v>0</v>
      </c>
      <c r="R59" s="309"/>
      <c r="S59" s="334"/>
      <c r="T59" s="334"/>
      <c r="U59" s="335"/>
      <c r="V59" s="91"/>
    </row>
    <row r="60" spans="1:22" s="92" customFormat="1" ht="19.5" hidden="1" customHeight="1" x14ac:dyDescent="0.25">
      <c r="A60" s="82"/>
      <c r="B60" s="182"/>
      <c r="C60" s="82"/>
      <c r="K60" s="187"/>
      <c r="L60" s="188"/>
      <c r="M60" s="188"/>
      <c r="N60" s="129"/>
      <c r="O60" s="189"/>
      <c r="P60" s="190"/>
      <c r="Q60" s="87"/>
      <c r="R60" s="336"/>
      <c r="S60" s="337"/>
      <c r="T60" s="337"/>
      <c r="U60" s="338"/>
      <c r="V60" s="91"/>
    </row>
    <row r="61" spans="1:22" s="126" customFormat="1" ht="23.15" customHeight="1" x14ac:dyDescent="0.25">
      <c r="A61" s="114"/>
      <c r="B61" s="133" t="s">
        <v>21</v>
      </c>
      <c r="C61" s="191" t="s">
        <v>96</v>
      </c>
      <c r="D61" s="134" t="s">
        <v>118</v>
      </c>
      <c r="E61" s="135"/>
      <c r="F61" s="135"/>
      <c r="G61" s="135"/>
      <c r="H61" s="135"/>
      <c r="I61" s="135"/>
      <c r="J61" s="135"/>
      <c r="K61" s="136">
        <f>K50+K51</f>
        <v>0</v>
      </c>
      <c r="L61" s="137">
        <f>L50+L51</f>
        <v>0</v>
      </c>
      <c r="M61" s="137">
        <f>M50+M51</f>
        <v>0</v>
      </c>
      <c r="N61" s="168" t="s">
        <v>98</v>
      </c>
      <c r="O61" s="139">
        <f>O50+O51</f>
        <v>0</v>
      </c>
      <c r="P61" s="192">
        <f>P47+P49+P51</f>
        <v>0</v>
      </c>
      <c r="Q61" s="137">
        <f>Q47+Q49+Q51</f>
        <v>0</v>
      </c>
      <c r="R61" s="168" t="s">
        <v>98</v>
      </c>
      <c r="S61" s="169"/>
      <c r="T61" s="169"/>
      <c r="U61" s="170"/>
      <c r="V61" s="125"/>
    </row>
    <row r="62" spans="1:22" s="193" customFormat="1" ht="15.75" customHeight="1" x14ac:dyDescent="0.25">
      <c r="B62" s="194"/>
      <c r="C62" s="194"/>
      <c r="K62" s="195"/>
      <c r="L62" s="195"/>
      <c r="M62" s="195"/>
      <c r="N62" s="195"/>
      <c r="O62" s="195"/>
      <c r="P62" s="196"/>
      <c r="Q62" s="195"/>
    </row>
    <row r="63" spans="1:22" x14ac:dyDescent="0.25">
      <c r="B63" s="41" t="s">
        <v>126</v>
      </c>
      <c r="K63" s="239">
        <f>P47</f>
        <v>0</v>
      </c>
      <c r="L63" s="41" t="s">
        <v>81</v>
      </c>
    </row>
    <row r="65" spans="2:8" x14ac:dyDescent="0.25">
      <c r="B65" s="41" t="s">
        <v>127</v>
      </c>
    </row>
    <row r="66" spans="2:8" x14ac:dyDescent="0.25">
      <c r="B66" s="41" t="s">
        <v>128</v>
      </c>
    </row>
    <row r="67" spans="2:8" x14ac:dyDescent="0.25">
      <c r="B67" s="41" t="s">
        <v>129</v>
      </c>
      <c r="G67" s="41">
        <f>K63*1.08</f>
        <v>0</v>
      </c>
      <c r="H67" s="41" t="s">
        <v>81</v>
      </c>
    </row>
  </sheetData>
  <mergeCells count="48">
    <mergeCell ref="R59:U59"/>
    <mergeCell ref="R60:U60"/>
    <mergeCell ref="A1:AW1"/>
    <mergeCell ref="A2:AW2"/>
    <mergeCell ref="D51:I51"/>
    <mergeCell ref="R52:U52"/>
    <mergeCell ref="R53:U53"/>
    <mergeCell ref="R54:U54"/>
    <mergeCell ref="R57:U57"/>
    <mergeCell ref="R58:U58"/>
    <mergeCell ref="G30:J30"/>
    <mergeCell ref="R30:U30"/>
    <mergeCell ref="R34:U34"/>
    <mergeCell ref="R41:U41"/>
    <mergeCell ref="I48:J48"/>
    <mergeCell ref="D49:E49"/>
    <mergeCell ref="R29:U29"/>
    <mergeCell ref="R12:U12"/>
    <mergeCell ref="R14:U14"/>
    <mergeCell ref="E15:J15"/>
    <mergeCell ref="R15:U16"/>
    <mergeCell ref="E16:J16"/>
    <mergeCell ref="F18:J18"/>
    <mergeCell ref="R21:U21"/>
    <mergeCell ref="R23:U23"/>
    <mergeCell ref="D26:I26"/>
    <mergeCell ref="R27:U27"/>
    <mergeCell ref="R28:U28"/>
    <mergeCell ref="R10:R11"/>
    <mergeCell ref="O7:O8"/>
    <mergeCell ref="P7:P8"/>
    <mergeCell ref="Q7:Q8"/>
    <mergeCell ref="R7:U9"/>
    <mergeCell ref="O10:O11"/>
    <mergeCell ref="P10:P11"/>
    <mergeCell ref="Q10:Q11"/>
    <mergeCell ref="B10:B11"/>
    <mergeCell ref="D10:J11"/>
    <mergeCell ref="K10:K11"/>
    <mergeCell ref="L10:L11"/>
    <mergeCell ref="K6:N6"/>
    <mergeCell ref="M10:M11"/>
    <mergeCell ref="N10:N11"/>
    <mergeCell ref="P6:U6"/>
    <mergeCell ref="D7:J9"/>
    <mergeCell ref="L7:L8"/>
    <mergeCell ref="M7:M8"/>
    <mergeCell ref="N7:N9"/>
  </mergeCells>
  <printOptions horizontalCentered="1"/>
  <pageMargins left="0.23622047244094491" right="0.23622047244094491" top="1.1811023622047245" bottom="0.55118110236220474" header="0.31496062992125984" footer="0.31496062992125984"/>
  <pageSetup paperSize="8" scale="90" orientation="landscape" r:id="rId1"/>
  <rowBreaks count="1" manualBreakCount="1">
    <brk id="46" max="2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Seite 1</vt:lpstr>
      <vt:lpstr>Seite 2-Planfortschreibung</vt:lpstr>
      <vt:lpstr>'Seite 2-Planfortschreibung'!Drucktitel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Amschler Peter</dc:creator>
  <cp:lastModifiedBy>Romy Helmich</cp:lastModifiedBy>
  <cp:lastPrinted>2025-10-02T09:15:37Z</cp:lastPrinted>
  <dcterms:created xsi:type="dcterms:W3CDTF">2012-04-17T06:16:01Z</dcterms:created>
  <dcterms:modified xsi:type="dcterms:W3CDTF">2025-10-06T13:26:22Z</dcterms:modified>
</cp:coreProperties>
</file>